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740" windowWidth="21630" windowHeight="4800"/>
  </bookViews>
  <sheets>
    <sheet name="PORTADA" sheetId="2" r:id="rId1"/>
    <sheet name="2013" sheetId="3" r:id="rId2"/>
    <sheet name="2014" sheetId="4" r:id="rId3"/>
    <sheet name="2015" sheetId="5" r:id="rId4"/>
  </sheets>
  <definedNames>
    <definedName name="_xlnm._FilterDatabase" localSheetId="1" hidden="1">'2013'!$A$9:$AX$19</definedName>
    <definedName name="_xlnm._FilterDatabase" localSheetId="2" hidden="1">'2014'!$A$9:$AX$19</definedName>
    <definedName name="_xlnm._FilterDatabase" localSheetId="3" hidden="1">'2015'!$A$9:$AX$19</definedName>
  </definedNames>
  <calcPr calcId="145621"/>
</workbook>
</file>

<file path=xl/calcChain.xml><?xml version="1.0" encoding="utf-8"?>
<calcChain xmlns="http://schemas.openxmlformats.org/spreadsheetml/2006/main">
  <c r="P20" i="5" l="1"/>
  <c r="O20" i="5"/>
  <c r="N20" i="5"/>
  <c r="K20" i="5"/>
  <c r="AO20" i="5"/>
  <c r="AN20" i="5"/>
  <c r="J20" i="5"/>
  <c r="AK19" i="5"/>
  <c r="AJ19" i="5"/>
  <c r="Y19" i="5"/>
  <c r="AK18" i="5"/>
  <c r="AJ18" i="5"/>
  <c r="Y18" i="5"/>
  <c r="AK17" i="5"/>
  <c r="AJ17" i="5"/>
  <c r="V17" i="5"/>
  <c r="W17" i="5" s="1"/>
  <c r="Y17" i="5" s="1"/>
  <c r="T17" i="5"/>
  <c r="S17" i="5"/>
  <c r="R17" i="5"/>
  <c r="Q17" i="5"/>
  <c r="AK16" i="5"/>
  <c r="AJ16" i="5"/>
  <c r="V16" i="5"/>
  <c r="W16" i="5" s="1"/>
  <c r="T16" i="5"/>
  <c r="R16" i="5"/>
  <c r="S16" i="5" s="1"/>
  <c r="Q16" i="5"/>
  <c r="AL15" i="5"/>
  <c r="R15" i="5"/>
  <c r="S15" i="5" s="1"/>
  <c r="Q15" i="5"/>
  <c r="P15" i="5"/>
  <c r="V15" i="5" s="1"/>
  <c r="O15" i="5"/>
  <c r="AK15" i="5" s="1"/>
  <c r="AJ14" i="5"/>
  <c r="T14" i="5"/>
  <c r="S14" i="5"/>
  <c r="R14" i="5"/>
  <c r="Q14" i="5"/>
  <c r="P14" i="5"/>
  <c r="AK14" i="5" s="1"/>
  <c r="AK13" i="5"/>
  <c r="AJ13" i="5"/>
  <c r="AH13" i="5"/>
  <c r="V13" i="5"/>
  <c r="W13" i="5" s="1"/>
  <c r="T13" i="5"/>
  <c r="R13" i="5"/>
  <c r="S13" i="5" s="1"/>
  <c r="Q13" i="5"/>
  <c r="AJ12" i="5"/>
  <c r="T12" i="5"/>
  <c r="R12" i="5"/>
  <c r="S12" i="5" s="1"/>
  <c r="Q12" i="5"/>
  <c r="P12" i="5"/>
  <c r="AK12" i="5" s="1"/>
  <c r="AJ11" i="5"/>
  <c r="T11" i="5"/>
  <c r="S11" i="5"/>
  <c r="R11" i="5"/>
  <c r="Q11" i="5"/>
  <c r="P11" i="5"/>
  <c r="AK10" i="5"/>
  <c r="AJ10" i="5"/>
  <c r="AJ20" i="5" s="1"/>
  <c r="AH10" i="5"/>
  <c r="V10" i="5"/>
  <c r="T10" i="5"/>
  <c r="T20" i="5" s="1"/>
  <c r="R10" i="5"/>
  <c r="R20" i="5" s="1"/>
  <c r="Q10" i="5"/>
  <c r="Q20" i="5" s="1"/>
  <c r="M7" i="5"/>
  <c r="O20" i="4"/>
  <c r="N20" i="4"/>
  <c r="K20" i="4"/>
  <c r="J20" i="4"/>
  <c r="AK19" i="4"/>
  <c r="AJ19" i="4"/>
  <c r="Y19" i="4"/>
  <c r="AK18" i="4"/>
  <c r="AJ18" i="4"/>
  <c r="Y18" i="4"/>
  <c r="AK17" i="4"/>
  <c r="AJ17" i="4"/>
  <c r="V17" i="4"/>
  <c r="W17" i="4" s="1"/>
  <c r="Y17" i="4" s="1"/>
  <c r="T17" i="4"/>
  <c r="S17" i="4"/>
  <c r="R17" i="4"/>
  <c r="Q17" i="4"/>
  <c r="AK16" i="4"/>
  <c r="AJ16" i="4"/>
  <c r="V16" i="4"/>
  <c r="W16" i="4" s="1"/>
  <c r="T16" i="4"/>
  <c r="R16" i="4"/>
  <c r="S16" i="4" s="1"/>
  <c r="Q16" i="4"/>
  <c r="AL15" i="4"/>
  <c r="R15" i="4"/>
  <c r="S15" i="4" s="1"/>
  <c r="Q15" i="4"/>
  <c r="P15" i="4"/>
  <c r="V15" i="4" s="1"/>
  <c r="O15" i="4"/>
  <c r="AK15" i="4" s="1"/>
  <c r="AJ14" i="4"/>
  <c r="T14" i="4"/>
  <c r="S14" i="4"/>
  <c r="R14" i="4"/>
  <c r="Q14" i="4"/>
  <c r="P14" i="4"/>
  <c r="AK14" i="4" s="1"/>
  <c r="AK13" i="4"/>
  <c r="AJ13" i="4"/>
  <c r="AH13" i="4"/>
  <c r="V13" i="4"/>
  <c r="W13" i="4" s="1"/>
  <c r="T13" i="4"/>
  <c r="R13" i="4"/>
  <c r="S13" i="4" s="1"/>
  <c r="Q13" i="4"/>
  <c r="AJ12" i="4"/>
  <c r="T12" i="4"/>
  <c r="R12" i="4"/>
  <c r="S12" i="4" s="1"/>
  <c r="Q12" i="4"/>
  <c r="P12" i="4"/>
  <c r="AK12" i="4" s="1"/>
  <c r="AJ11" i="4"/>
  <c r="T11" i="4"/>
  <c r="S11" i="4"/>
  <c r="R11" i="4"/>
  <c r="Q11" i="4"/>
  <c r="P11" i="4"/>
  <c r="P20" i="4" s="1"/>
  <c r="AK10" i="4"/>
  <c r="AJ10" i="4"/>
  <c r="AH10" i="4"/>
  <c r="V10" i="4"/>
  <c r="T10" i="4"/>
  <c r="R10" i="4"/>
  <c r="R20" i="4" s="1"/>
  <c r="Q10" i="4"/>
  <c r="Q20" i="4" s="1"/>
  <c r="M7" i="4"/>
  <c r="AK19" i="3"/>
  <c r="AJ19" i="3"/>
  <c r="Y19" i="3"/>
  <c r="AK18" i="3"/>
  <c r="AJ18" i="3"/>
  <c r="Y18" i="3"/>
  <c r="AK17" i="3"/>
  <c r="AJ17" i="3"/>
  <c r="V17" i="3"/>
  <c r="T17" i="3"/>
  <c r="S17" i="3"/>
  <c r="R17" i="3"/>
  <c r="Q17" i="3"/>
  <c r="AK16" i="3"/>
  <c r="AJ16" i="3"/>
  <c r="V16" i="3"/>
  <c r="W16" i="3" s="1"/>
  <c r="T16" i="3"/>
  <c r="R16" i="3"/>
  <c r="S16" i="3" s="1"/>
  <c r="Q16" i="3"/>
  <c r="AL15" i="3"/>
  <c r="R15" i="3"/>
  <c r="S15" i="3" s="1"/>
  <c r="Q15" i="3"/>
  <c r="P15" i="3"/>
  <c r="V15" i="3" s="1"/>
  <c r="O15" i="3"/>
  <c r="AJ15" i="3" s="1"/>
  <c r="AJ14" i="3"/>
  <c r="T14" i="3"/>
  <c r="R14" i="3"/>
  <c r="S14" i="3" s="1"/>
  <c r="Q14" i="3"/>
  <c r="P14" i="3"/>
  <c r="AK14" i="3" s="1"/>
  <c r="AK13" i="3"/>
  <c r="AJ13" i="3"/>
  <c r="AH13" i="3"/>
  <c r="V13" i="3"/>
  <c r="W13" i="3" s="1"/>
  <c r="T13" i="3"/>
  <c r="R13" i="3"/>
  <c r="S13" i="3" s="1"/>
  <c r="Q13" i="3"/>
  <c r="AJ12" i="3"/>
  <c r="T12" i="3"/>
  <c r="R12" i="3"/>
  <c r="S12" i="3" s="1"/>
  <c r="Q12" i="3"/>
  <c r="P12" i="3"/>
  <c r="AK12" i="3" s="1"/>
  <c r="AJ11" i="3"/>
  <c r="T11" i="3"/>
  <c r="R11" i="3"/>
  <c r="S11" i="3" s="1"/>
  <c r="Q11" i="3"/>
  <c r="P11" i="3"/>
  <c r="AK11" i="3" s="1"/>
  <c r="AK10" i="3"/>
  <c r="AJ10" i="3"/>
  <c r="AH10" i="3"/>
  <c r="V10" i="3"/>
  <c r="W10" i="3" s="1"/>
  <c r="T10" i="3"/>
  <c r="R10" i="3"/>
  <c r="S10" i="3" s="1"/>
  <c r="Q10" i="3"/>
  <c r="U16" i="5" l="1"/>
  <c r="AJ20" i="4"/>
  <c r="U16" i="4"/>
  <c r="AK20" i="5"/>
  <c r="W15" i="5"/>
  <c r="U15" i="5"/>
  <c r="S10" i="5"/>
  <c r="S20" i="5" s="1"/>
  <c r="U10" i="5"/>
  <c r="W10" i="5"/>
  <c r="V11" i="5"/>
  <c r="AK11" i="5"/>
  <c r="U13" i="5"/>
  <c r="V14" i="5"/>
  <c r="AH14" i="5"/>
  <c r="T15" i="5"/>
  <c r="AJ15" i="5"/>
  <c r="AN15" i="5" s="1"/>
  <c r="AO15" i="5" s="1"/>
  <c r="U17" i="5"/>
  <c r="V12" i="5"/>
  <c r="AH12" i="5"/>
  <c r="AK20" i="4"/>
  <c r="W15" i="4"/>
  <c r="U15" i="4"/>
  <c r="S10" i="4"/>
  <c r="S20" i="4" s="1"/>
  <c r="U10" i="4"/>
  <c r="W10" i="4"/>
  <c r="V11" i="4"/>
  <c r="AK11" i="4"/>
  <c r="U13" i="4"/>
  <c r="V14" i="4"/>
  <c r="AH14" i="4"/>
  <c r="T15" i="4"/>
  <c r="T20" i="4" s="1"/>
  <c r="AJ15" i="4"/>
  <c r="AN15" i="4" s="1"/>
  <c r="U17" i="4"/>
  <c r="V12" i="4"/>
  <c r="AH12" i="4"/>
  <c r="AK15" i="3"/>
  <c r="AN15" i="3" s="1"/>
  <c r="T15" i="3"/>
  <c r="P20" i="3"/>
  <c r="W17" i="3"/>
  <c r="Y17" i="3" s="1"/>
  <c r="U17" i="3"/>
  <c r="J20" i="3"/>
  <c r="M7" i="3"/>
  <c r="W15" i="3"/>
  <c r="U15" i="3"/>
  <c r="K20" i="3"/>
  <c r="U10" i="3"/>
  <c r="V11" i="3"/>
  <c r="U13" i="3"/>
  <c r="V14" i="3"/>
  <c r="AH14" i="3"/>
  <c r="U16" i="3"/>
  <c r="V12" i="3"/>
  <c r="AH12" i="3"/>
  <c r="Q20" i="3"/>
  <c r="AO15" i="4" l="1"/>
  <c r="AO20" i="4" s="1"/>
  <c r="AN20" i="4"/>
  <c r="W12" i="5"/>
  <c r="U12" i="5"/>
  <c r="W11" i="5"/>
  <c r="Y11" i="5" s="1"/>
  <c r="U11" i="5"/>
  <c r="W14" i="5"/>
  <c r="U14" i="5"/>
  <c r="U20" i="5" s="1"/>
  <c r="V20" i="5"/>
  <c r="W12" i="4"/>
  <c r="W20" i="4" s="1"/>
  <c r="U12" i="4"/>
  <c r="U11" i="4"/>
  <c r="W11" i="4"/>
  <c r="Y11" i="4" s="1"/>
  <c r="W14" i="4"/>
  <c r="U14" i="4"/>
  <c r="U20" i="4" s="1"/>
  <c r="V20" i="4"/>
  <c r="AO15" i="3"/>
  <c r="AO20" i="3" s="1"/>
  <c r="AN20" i="3"/>
  <c r="R20" i="3"/>
  <c r="V20" i="3"/>
  <c r="AJ20" i="3"/>
  <c r="W11" i="3"/>
  <c r="Y11" i="3" s="1"/>
  <c r="U11" i="3"/>
  <c r="O20" i="3"/>
  <c r="W12" i="3"/>
  <c r="U12" i="3"/>
  <c r="N20" i="3"/>
  <c r="S20" i="3"/>
  <c r="AK20" i="3"/>
  <c r="T20" i="3"/>
  <c r="W14" i="3"/>
  <c r="U14" i="3"/>
  <c r="W20" i="3"/>
  <c r="W20" i="5" l="1"/>
  <c r="U20" i="3"/>
</calcChain>
</file>

<file path=xl/sharedStrings.xml><?xml version="1.0" encoding="utf-8"?>
<sst xmlns="http://schemas.openxmlformats.org/spreadsheetml/2006/main" count="579" uniqueCount="113">
  <si>
    <t>Base de Obras FIMETRO 1er REPORTE 2016</t>
  </si>
  <si>
    <t>Fecha de corte:
30 DE MARZO DE 2016</t>
  </si>
  <si>
    <t>Zona Metropolitana</t>
  </si>
  <si>
    <t xml:space="preserve">Ejercicio </t>
  </si>
  <si>
    <t>Municipio</t>
  </si>
  <si>
    <t>Nombre de la Obra</t>
  </si>
  <si>
    <t>Tipo</t>
  </si>
  <si>
    <t>Ejecutor</t>
  </si>
  <si>
    <t>Fecha de inicio (programado)</t>
  </si>
  <si>
    <t>Fecha de término (programado)</t>
  </si>
  <si>
    <r>
      <t xml:space="preserve">Beneficiarios 
</t>
    </r>
    <r>
      <rPr>
        <b/>
        <i/>
        <sz val="12"/>
        <color theme="0"/>
        <rFont val="Calibri"/>
        <family val="2"/>
        <scheme val="minor"/>
      </rPr>
      <t>(Personas)</t>
    </r>
  </si>
  <si>
    <t>Aportación Original</t>
  </si>
  <si>
    <t>Aportación modificada (ACTAS)</t>
  </si>
  <si>
    <t>Asignación Economías</t>
  </si>
  <si>
    <t>Asignación productos financieros</t>
  </si>
  <si>
    <t>Radicados en cuenta ejecutor</t>
  </si>
  <si>
    <t>Monto contratado</t>
  </si>
  <si>
    <t>Ejercido</t>
  </si>
  <si>
    <t>IV</t>
  </si>
  <si>
    <t>Captura en SFU</t>
  </si>
  <si>
    <t>Titular de la cuenta</t>
  </si>
  <si>
    <t>No. Cuenta Bancaria</t>
  </si>
  <si>
    <t>Banco</t>
  </si>
  <si>
    <t>CLABE</t>
  </si>
  <si>
    <t>INTERESES TOTALES GENERADOS</t>
  </si>
  <si>
    <t>TOTAL DE INTERESES APLICADOS</t>
  </si>
  <si>
    <t>SALDO EN CUENTA</t>
  </si>
  <si>
    <t>OBSERVACIONES
EJECUTOR</t>
  </si>
  <si>
    <t>SALDO DE ASIGNACIÓN</t>
  </si>
  <si>
    <t>SALDO DE CONTRATO</t>
  </si>
  <si>
    <t>ENTERO MILLAR</t>
  </si>
  <si>
    <t>REINTEGROS</t>
  </si>
  <si>
    <t>ESTATUS</t>
  </si>
  <si>
    <t>ACCIONES</t>
  </si>
  <si>
    <t>RESPONSABLE</t>
  </si>
  <si>
    <t>ESTIMACIÓN FINIQUITO</t>
  </si>
  <si>
    <t>ACTA DE ENTREGA RECEPCIÓN</t>
  </si>
  <si>
    <t>ACTA DE TERMINACIÓN DE CONTRATO</t>
  </si>
  <si>
    <t>CANCELACIÓN DE CUENTA BANCARIA</t>
  </si>
  <si>
    <t>ESTADO DE CUENTA EN CERO</t>
  </si>
  <si>
    <t>Autorizado</t>
  </si>
  <si>
    <t>Modificado</t>
  </si>
  <si>
    <t>Recaudado
Ministrado</t>
  </si>
  <si>
    <t>Comprometido</t>
  </si>
  <si>
    <t>Devengado</t>
  </si>
  <si>
    <t>Pagado</t>
  </si>
  <si>
    <t>% Avance Físico</t>
  </si>
  <si>
    <t>% Avance Financiero</t>
  </si>
  <si>
    <t>Folio</t>
  </si>
  <si>
    <t>ECONOMÍAS</t>
  </si>
  <si>
    <t>PRODUCTOS FINANCIEROS</t>
  </si>
  <si>
    <t>Obra</t>
  </si>
  <si>
    <t>TERMINADA</t>
  </si>
  <si>
    <t>Proyecto cerrado</t>
  </si>
  <si>
    <t>X</t>
  </si>
  <si>
    <t>Proyecto Ejecutivo</t>
  </si>
  <si>
    <t>SOP</t>
  </si>
  <si>
    <t>IPLANEG</t>
  </si>
  <si>
    <t>EN DEFINICIÓN</t>
  </si>
  <si>
    <t>EN PROCESO</t>
  </si>
  <si>
    <t>Secretaría de Finanzas, Inversión y Administración</t>
  </si>
  <si>
    <t>SFIA</t>
  </si>
  <si>
    <t>En proceso</t>
  </si>
  <si>
    <t>Solicitar documentación soporte del proyecto</t>
  </si>
  <si>
    <t>ZM LAJA-BAJÍO</t>
  </si>
  <si>
    <t>Celaya Comonfort Villagrán</t>
  </si>
  <si>
    <t>Plan Maestro Hidráulico del Río Laja y sus afluentes: Estudios y proyectos hidráulicos, sanitarios y pluviales</t>
  </si>
  <si>
    <t>Estudio</t>
  </si>
  <si>
    <t>cuenta  número 00195327660, Sucursal 0714 Guanajuato, Plaza 11008, León, Gto.</t>
  </si>
  <si>
    <t>BBVA Bancomer S. A.</t>
  </si>
  <si>
    <t xml:space="preserve">CLABE 012225001953276601 </t>
  </si>
  <si>
    <t>Celaya</t>
  </si>
  <si>
    <t>Carretera alterna Celaya-Apaseo el Grande (Proyecto ejecutivo)</t>
  </si>
  <si>
    <t>Cuenta  número 00195418968,  Sucursal 0714 Guanajuato, Plaza 11008, León, Gto.</t>
  </si>
  <si>
    <t>CLABE 012225001954189687</t>
  </si>
  <si>
    <t>A FINALES DE ABRIL SE EMITE EL RESOLUTIVO POR SEMARNAT LO QUE PERMITE CERRAR EL PROYECTO</t>
  </si>
  <si>
    <t>Sistema Integral de Transporte Metropolitano (Estudios y Proyectos)</t>
  </si>
  <si>
    <t>cuenta  número 70063903246, Sucursal 4639, Plaza 11</t>
  </si>
  <si>
    <t xml:space="preserve"> Banamex S. A.</t>
  </si>
  <si>
    <t>CLABE 002210700639032469</t>
  </si>
  <si>
    <t>Plan de Convivencia Intermunicipal (actualización de reglamentos derivados de la entrada en vigor del Código Territorial)</t>
  </si>
  <si>
    <t>cuenta  número 00195327598, Sucursal 0714, Plaza 11008 León, Gto.</t>
  </si>
  <si>
    <t>CLABE 012225001953275987</t>
  </si>
  <si>
    <t>Programa de Desarrollo Urbano y Ordenamiento Ecológico Territorial de la Zona Metropolitana Laja-Bajío</t>
  </si>
  <si>
    <t>Cta 177-99111-001-9, Sucursal 177, Plaza 210</t>
  </si>
  <si>
    <t xml:space="preserve"> BANREGIO S. A</t>
  </si>
  <si>
    <t>CLABE 058210000000721723</t>
  </si>
  <si>
    <t>Sucursal 803, Guanajuato, Centro, apertutada en Banco Mercantil del Norte S.A.</t>
  </si>
  <si>
    <t>Ciclovía Celaya-Comonfort</t>
  </si>
  <si>
    <t>CLABE 072210002648486886</t>
  </si>
  <si>
    <t>Proyecto finiquitado, se cuenta con acta financiera total.
Se solicitó el reintegro de los saldos mediante oficio DGP/1326/2015 de fecha 23 de septiembre de 2015.
Reintegro realizado por la SFIA al fideicomiso por $71,506.15 con póliza 3000006414 del 22.02.2016</t>
  </si>
  <si>
    <t>Estudio costo beneficio Parque Xochipilli</t>
  </si>
  <si>
    <t>cuenta número 7007-2217568</t>
  </si>
  <si>
    <t>Sucursal Guanajuato 0164, Plaza 11, aperturada en Banamex S. A.</t>
  </si>
  <si>
    <t>CLABE 002210700722175686</t>
  </si>
  <si>
    <t>Puente Celaya-Comonfort (Anteproyecto ejecutivo)</t>
  </si>
  <si>
    <t>Municipio de Celaya</t>
  </si>
  <si>
    <t>cuenta número 125092120101</t>
  </si>
  <si>
    <t>Sucursal 10, Plaza Celaya, aperturada en Banco del Bajío S. A.</t>
  </si>
  <si>
    <t>CLABE 030215900003978861</t>
  </si>
  <si>
    <t>SE TIENE PROGRAMADO CONCLUYA EL PROYECTO A MEDIADOS DE MAYO, CUENTA CON RESOLUTIVO DE SEMARNAT</t>
  </si>
  <si>
    <t>0ct-2015</t>
  </si>
  <si>
    <t>SECRETARIA DE FINANZAS, INVERSIÓN Y ADMINISTRACIÓN</t>
  </si>
  <si>
    <t>BANCOMER S.A.</t>
  </si>
  <si>
    <t>CELAYA</t>
  </si>
  <si>
    <t>Parque Xochipilli 3ra Sección, Andadores Sur Poniente</t>
  </si>
  <si>
    <t>GUA00150300557685</t>
  </si>
  <si>
    <t>00102884275</t>
  </si>
  <si>
    <t>012225001028842753</t>
  </si>
  <si>
    <t>Proyecto ejecutivo para la ciclovía Celaya-Comonfort, Segunda Etapa.</t>
  </si>
  <si>
    <t>GUA00150300557825</t>
  </si>
  <si>
    <t>00102884259</t>
  </si>
  <si>
    <t>012225001028842591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</si>
</sst>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$-80A]* #,##0.00_-;\-[$$-80A]* #,##0.00_-;_-[$$-80A]* &quot;-&quot;??_-;_-@_-"/>
    <numFmt numFmtId="166" formatCode="0.0%"/>
    <numFmt numFmtId="167" formatCode="dd/mm/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3"/>
        </stop>
        <stop position="1">
          <color theme="4" tint="-0.49803155613879818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9"/>
        </stop>
        <stop position="1">
          <color theme="9" tint="-0.25098422193060094"/>
        </stop>
      </gradientFill>
    </fill>
    <fill>
      <patternFill patternType="solid">
        <fgColor rgb="FFC00000"/>
        <bgColor auto="1"/>
      </patternFill>
    </fill>
  </fills>
  <borders count="12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hair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wrapText="1" readingOrder="1"/>
    </xf>
    <xf numFmtId="0" fontId="3" fillId="2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 applyFont="1"/>
    <xf numFmtId="164" fontId="6" fillId="0" borderId="0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0" fillId="0" borderId="0" xfId="0" applyFont="1"/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/>
    </xf>
    <xf numFmtId="164" fontId="11" fillId="0" borderId="11" xfId="3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horizontal="center" vertical="center" wrapText="1" readingOrder="1"/>
    </xf>
    <xf numFmtId="0" fontId="0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0" xfId="0" applyFont="1" applyFill="1"/>
    <xf numFmtId="164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14" fontId="11" fillId="0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9" fontId="11" fillId="0" borderId="11" xfId="0" applyNumberFormat="1" applyFont="1" applyFill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/>
    </xf>
    <xf numFmtId="167" fontId="0" fillId="0" borderId="11" xfId="2" applyNumberFormat="1" applyFont="1" applyBorder="1" applyAlignment="1">
      <alignment horizontal="center" vertical="center" wrapText="1"/>
    </xf>
    <xf numFmtId="164" fontId="3" fillId="0" borderId="0" xfId="0" applyNumberFormat="1" applyFont="1"/>
    <xf numFmtId="166" fontId="3" fillId="0" borderId="0" xfId="3" applyNumberFormat="1" applyFont="1"/>
    <xf numFmtId="2" fontId="0" fillId="0" borderId="0" xfId="0" applyNumberFormat="1" applyFont="1"/>
  </cellXfs>
  <cellStyles count="5">
    <cellStyle name="Millares" xfId="2" builtinId="3"/>
    <cellStyle name="Normal" xfId="0" builtinId="0"/>
    <cellStyle name="Normal 2" xfId="1"/>
    <cellStyle name="Normal 3" xfId="4"/>
    <cellStyle name="Porcentaje" xfId="3" builtinId="5"/>
  </cellStyles>
  <dxfs count="12"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00"/>
      <color rgb="FFACBC10"/>
      <color rgb="FF4966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51289</xdr:colOff>
      <xdr:row>0</xdr:row>
      <xdr:rowOff>36635</xdr:rowOff>
    </xdr:from>
    <xdr:to>
      <xdr:col>10</xdr:col>
      <xdr:colOff>124559</xdr:colOff>
      <xdr:row>27</xdr:row>
      <xdr:rowOff>146538</xdr:rowOff>
    </xdr:to>
    <xdr:grpSp>
      <xdr:nvGrpSpPr>
        <xdr:cNvPr id="4" name="5 Grupo"/>
        <xdr:cNvGrpSpPr/>
      </xdr:nvGrpSpPr>
      <xdr:grpSpPr>
        <a:xfrm>
          <a:off x="51289" y="36635"/>
          <a:ext cx="7693270" cy="5253403"/>
          <a:chOff x="0" y="0"/>
          <a:chExt cx="9144000" cy="685800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5" name="4 Rectángulo"/>
          <xdr:cNvSpPr/>
        </xdr:nvSpPr>
        <xdr:spPr>
          <a:xfrm>
            <a:off x="0" y="0"/>
            <a:ext cx="9144000" cy="6858000"/>
          </a:xfrm>
          <a:prstGeom prst="rect">
            <a:avLst/>
          </a:prstGeom>
          <a:solidFill>
            <a:schemeClr val="accent3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pic>
        <xdr:nvPicPr>
          <xdr:cNvPr id="6" name="3 Imagen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23" t="2198" r="1056" b="3581"/>
          <a:stretch/>
        </xdr:blipFill>
        <xdr:spPr>
          <a:xfrm>
            <a:off x="3401584" y="692696"/>
            <a:ext cx="2340831" cy="2304256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0</xdr:col>
      <xdr:colOff>373743</xdr:colOff>
      <xdr:row>18</xdr:row>
      <xdr:rowOff>64862</xdr:rowOff>
    </xdr:from>
    <xdr:to>
      <xdr:col>9</xdr:col>
      <xdr:colOff>453783</xdr:colOff>
      <xdr:row>25</xdr:row>
      <xdr:rowOff>139635</xdr:rowOff>
    </xdr:to>
    <xdr:sp macro="" textlink="">
      <xdr:nvSpPr>
        <xdr:cNvPr id="3" name="3 CuadroTexto"/>
        <xdr:cNvSpPr txBox="1"/>
      </xdr:nvSpPr>
      <xdr:spPr>
        <a:xfrm>
          <a:off x="373743" y="3493862"/>
          <a:ext cx="6938040" cy="1408273"/>
        </a:xfrm>
        <a:prstGeom prst="rect">
          <a:avLst/>
        </a:prstGeom>
        <a:noFill/>
      </xdr:spPr>
      <xdr:txBody>
        <a:bodyPr wrap="square" rtlCol="0" anchor="b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2800" b="1" kern="1200" spc="150">
              <a:ln w="11430"/>
              <a:solidFill>
                <a:schemeClr val="accent6">
                  <a:lumMod val="75000"/>
                </a:schemeClr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Berlin Sans FB Demi" panose="020E0802020502020306" pitchFamily="34" charset="0"/>
              <a:ea typeface="MS PGothic" pitchFamily="34" charset="-128"/>
              <a:cs typeface="+mn-cs"/>
            </a:rPr>
            <a:t>EJERCICIO FISCAL 2013-2015</a:t>
          </a:r>
        </a:p>
        <a:p>
          <a:pPr algn="ctr"/>
          <a:r>
            <a:rPr lang="es-MX" sz="2000" b="1" kern="1200" spc="150">
              <a:ln w="11430"/>
              <a:solidFill>
                <a:sysClr val="windowText" lastClr="00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itchFamily="34" charset="0"/>
              <a:ea typeface="MS PGothic" pitchFamily="34" charset="-128"/>
              <a:cs typeface="+mn-cs"/>
            </a:rPr>
            <a:t>1er. REPORTE TRIMESTRAL 2016</a:t>
          </a:r>
        </a:p>
        <a:p>
          <a:pPr algn="ctr"/>
          <a:r>
            <a:rPr lang="es-MX" sz="1200" b="0" kern="1200" spc="150">
              <a:ln w="11430"/>
              <a:solidFill>
                <a:sysClr val="windowText" lastClr="00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itchFamily="34" charset="0"/>
              <a:ea typeface="MS PGothic" pitchFamily="34" charset="-128"/>
              <a:cs typeface="+mn-cs"/>
            </a:rPr>
            <a:t>Marzo de </a:t>
          </a:r>
          <a:r>
            <a:rPr lang="es-MX" sz="1200" b="0" kern="1200" spc="150" baseline="0">
              <a:ln w="11430"/>
              <a:solidFill>
                <a:sysClr val="windowText" lastClr="00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itchFamily="34" charset="0"/>
              <a:ea typeface="MS PGothic" pitchFamily="34" charset="-128"/>
              <a:cs typeface="+mn-cs"/>
            </a:rPr>
            <a:t>2016</a:t>
          </a:r>
        </a:p>
        <a:p>
          <a:pPr algn="ctr"/>
          <a:endParaRPr lang="es-MX" sz="1200" b="0" kern="1200" spc="150">
            <a:ln w="11430"/>
            <a:solidFill>
              <a:sysClr val="windowText" lastClr="000000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itchFamily="34" charset="0"/>
            <a:ea typeface="MS PGothic" pitchFamily="34" charset="-128"/>
            <a:cs typeface="+mn-cs"/>
          </a:endParaRPr>
        </a:p>
        <a:p>
          <a:pPr algn="ctr"/>
          <a:r>
            <a:rPr lang="es-ES" sz="1600" b="1" kern="1200" spc="150">
              <a:ln w="11430"/>
              <a:solidFill>
                <a:sysClr val="windowText" lastClr="000000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entury Gothic" pitchFamily="34" charset="0"/>
              <a:ea typeface="MS PGothic" pitchFamily="34" charset="-128"/>
              <a:cs typeface="+mn-cs"/>
            </a:rPr>
            <a:t>Gobierno del Estado de Guanajuato </a:t>
          </a:r>
          <a:endParaRPr lang="es-MX" sz="1600" b="1" kern="1200" spc="150">
            <a:ln w="11430"/>
            <a:solidFill>
              <a:sysClr val="windowText" lastClr="000000"/>
            </a:solidFill>
            <a:effectLst>
              <a:outerShdw blurRad="38100" dist="38100" dir="2700000" algn="tl">
                <a:srgbClr val="000000">
                  <a:alpha val="43137"/>
                </a:srgbClr>
              </a:outerShdw>
            </a:effectLst>
            <a:latin typeface="Century Gothic" pitchFamily="34" charset="0"/>
            <a:ea typeface="MS PGothic" pitchFamily="34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130" zoomScaleNormal="130" workbookViewId="0">
      <selection activeCell="L20" sqref="L20"/>
    </sheetView>
  </sheetViews>
  <sheetFormatPr baseColWidth="10" defaultRowHeight="15" x14ac:dyDescent="0.25"/>
  <sheetData/>
  <sheetProtection password="CB20" sheet="1" objects="1" scenarios="1" autoFilter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X23"/>
  <sheetViews>
    <sheetView showGridLines="0" zoomScale="85" zoomScaleNormal="8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E13" sqref="E13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39.28515625" style="1" customWidth="1"/>
    <col min="5" max="5" width="18" style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hidden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5" width="19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6.4257812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6" width="16.28515625" style="1" hidden="1" customWidth="1"/>
    <col min="37" max="37" width="17.140625" style="1" hidden="1" customWidth="1"/>
    <col min="38" max="38" width="14.28515625" style="1" hidden="1" customWidth="1"/>
    <col min="39" max="39" width="31.42578125" style="1" hidden="1" customWidth="1"/>
    <col min="40" max="41" width="17.42578125" style="1" hidden="1" customWidth="1"/>
    <col min="42" max="42" width="16.28515625" style="1" hidden="1" customWidth="1"/>
    <col min="43" max="43" width="16.140625" style="1" hidden="1" customWidth="1"/>
    <col min="44" max="44" width="29.28515625" style="1" hidden="1" customWidth="1"/>
    <col min="45" max="45" width="19.7109375" style="1" hidden="1" customWidth="1"/>
    <col min="46" max="50" width="17.85546875" style="1" hidden="1" customWidth="1"/>
    <col min="51" max="51" width="46.42578125" style="1" customWidth="1"/>
    <col min="52" max="16384" width="11.42578125" style="1"/>
  </cols>
  <sheetData>
    <row r="2" spans="1:50" x14ac:dyDescent="0.25">
      <c r="M2" s="3"/>
      <c r="N2" s="4"/>
      <c r="O2" s="4"/>
      <c r="P2" s="4"/>
    </row>
    <row r="3" spans="1:50" x14ac:dyDescent="0.25">
      <c r="C3" s="5" t="s">
        <v>0</v>
      </c>
      <c r="D3" s="5"/>
      <c r="E3" s="5"/>
      <c r="F3" s="5"/>
      <c r="G3" s="5"/>
      <c r="H3" s="5"/>
      <c r="I3" s="5"/>
      <c r="J3" s="6"/>
      <c r="K3" s="6"/>
      <c r="L3" s="7"/>
      <c r="M3" s="3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</row>
    <row r="4" spans="1:50" x14ac:dyDescent="0.25">
      <c r="C4" s="5"/>
      <c r="D4" s="5"/>
      <c r="E4" s="5"/>
      <c r="G4" s="8" t="s">
        <v>1</v>
      </c>
      <c r="H4" s="8"/>
      <c r="I4" s="8"/>
      <c r="J4" s="9"/>
      <c r="K4" s="9"/>
      <c r="L4" s="10"/>
      <c r="M4" s="3"/>
      <c r="N4" s="4"/>
      <c r="O4" s="4"/>
      <c r="P4" s="4"/>
      <c r="Q4" s="11"/>
      <c r="R4" s="11"/>
      <c r="S4" s="11"/>
      <c r="T4" s="11"/>
      <c r="U4" s="11"/>
      <c r="V4" s="11"/>
      <c r="W4" s="11"/>
      <c r="X4" s="11"/>
      <c r="Y4" s="11"/>
    </row>
    <row r="5" spans="1:50" x14ac:dyDescent="0.25">
      <c r="C5" s="12"/>
      <c r="G5" s="8"/>
      <c r="H5" s="8"/>
      <c r="I5" s="8"/>
      <c r="J5" s="9"/>
      <c r="K5" s="9"/>
      <c r="L5" s="10"/>
      <c r="M5" s="10"/>
      <c r="N5" s="9"/>
    </row>
    <row r="6" spans="1:50" x14ac:dyDescent="0.25">
      <c r="C6" s="12"/>
      <c r="K6" s="13"/>
    </row>
    <row r="7" spans="1:50" x14ac:dyDescent="0.25">
      <c r="F7" s="13"/>
      <c r="J7" s="14"/>
      <c r="K7" s="14"/>
      <c r="L7" s="14"/>
      <c r="M7" s="14">
        <f>SUBTOTAL(9,M10:M19)</f>
        <v>0</v>
      </c>
      <c r="N7" s="14"/>
      <c r="O7" s="14"/>
      <c r="P7" s="14"/>
    </row>
    <row r="8" spans="1:50" s="27" customFormat="1" ht="16.5" customHeight="1" thickBot="1" x14ac:dyDescent="0.3">
      <c r="A8" s="15" t="s">
        <v>2</v>
      </c>
      <c r="B8" s="16" t="s">
        <v>3</v>
      </c>
      <c r="C8" s="17" t="s">
        <v>4</v>
      </c>
      <c r="D8" s="17" t="s">
        <v>5</v>
      </c>
      <c r="E8" s="17" t="s">
        <v>6</v>
      </c>
      <c r="F8" s="17" t="s">
        <v>7</v>
      </c>
      <c r="G8" s="18" t="s">
        <v>8</v>
      </c>
      <c r="H8" s="15" t="s">
        <v>9</v>
      </c>
      <c r="I8" s="19" t="s">
        <v>10</v>
      </c>
      <c r="J8" s="16" t="s">
        <v>11</v>
      </c>
      <c r="K8" s="16" t="s">
        <v>12</v>
      </c>
      <c r="L8" s="16" t="s">
        <v>13</v>
      </c>
      <c r="M8" s="16" t="s">
        <v>14</v>
      </c>
      <c r="N8" s="16" t="s">
        <v>15</v>
      </c>
      <c r="O8" s="16" t="s">
        <v>16</v>
      </c>
      <c r="P8" s="17" t="s">
        <v>17</v>
      </c>
      <c r="Q8" s="20" t="s">
        <v>18</v>
      </c>
      <c r="R8" s="21"/>
      <c r="S8" s="21"/>
      <c r="T8" s="21"/>
      <c r="U8" s="21"/>
      <c r="V8" s="21"/>
      <c r="W8" s="21"/>
      <c r="X8" s="22"/>
      <c r="Y8" s="23"/>
      <c r="Z8" s="24" t="s">
        <v>19</v>
      </c>
      <c r="AA8" s="24"/>
      <c r="AB8" s="19" t="s">
        <v>20</v>
      </c>
      <c r="AC8" s="25" t="s">
        <v>21</v>
      </c>
      <c r="AD8" s="25" t="s">
        <v>22</v>
      </c>
      <c r="AE8" s="16" t="s">
        <v>23</v>
      </c>
      <c r="AF8" s="16" t="s">
        <v>24</v>
      </c>
      <c r="AG8" s="16" t="s">
        <v>25</v>
      </c>
      <c r="AH8" s="16" t="s">
        <v>26</v>
      </c>
      <c r="AI8" s="25" t="s">
        <v>27</v>
      </c>
      <c r="AJ8" s="26" t="s">
        <v>28</v>
      </c>
      <c r="AK8" s="26" t="s">
        <v>29</v>
      </c>
      <c r="AL8" s="18" t="s">
        <v>30</v>
      </c>
      <c r="AM8" s="15"/>
      <c r="AN8" s="18" t="s">
        <v>31</v>
      </c>
      <c r="AO8" s="15"/>
      <c r="AP8" s="25" t="s">
        <v>32</v>
      </c>
      <c r="AQ8" s="25" t="s">
        <v>32</v>
      </c>
      <c r="AR8" s="25" t="s">
        <v>33</v>
      </c>
      <c r="AS8" s="25" t="s">
        <v>34</v>
      </c>
      <c r="AT8" s="25" t="s">
        <v>35</v>
      </c>
      <c r="AU8" s="25" t="s">
        <v>36</v>
      </c>
      <c r="AV8" s="25" t="s">
        <v>37</v>
      </c>
      <c r="AW8" s="25" t="s">
        <v>38</v>
      </c>
      <c r="AX8" s="25" t="s">
        <v>39</v>
      </c>
    </row>
    <row r="9" spans="1:50" s="27" customFormat="1" ht="31.5" x14ac:dyDescent="0.25">
      <c r="A9" s="15"/>
      <c r="B9" s="17"/>
      <c r="C9" s="17"/>
      <c r="D9" s="17"/>
      <c r="E9" s="17"/>
      <c r="F9" s="17"/>
      <c r="G9" s="18"/>
      <c r="H9" s="15"/>
      <c r="I9" s="28"/>
      <c r="J9" s="29"/>
      <c r="K9" s="16"/>
      <c r="L9" s="16"/>
      <c r="M9" s="16"/>
      <c r="N9" s="16"/>
      <c r="O9" s="29"/>
      <c r="P9" s="17"/>
      <c r="Q9" s="30" t="s">
        <v>40</v>
      </c>
      <c r="R9" s="30" t="s">
        <v>41</v>
      </c>
      <c r="S9" s="30" t="s">
        <v>42</v>
      </c>
      <c r="T9" s="30" t="s">
        <v>43</v>
      </c>
      <c r="U9" s="30" t="s">
        <v>44</v>
      </c>
      <c r="V9" s="30" t="s">
        <v>17</v>
      </c>
      <c r="W9" s="30" t="s">
        <v>45</v>
      </c>
      <c r="X9" s="30" t="s">
        <v>46</v>
      </c>
      <c r="Y9" s="30" t="s">
        <v>47</v>
      </c>
      <c r="Z9" s="31" t="s">
        <v>48</v>
      </c>
      <c r="AA9" s="31" t="s">
        <v>4</v>
      </c>
      <c r="AB9" s="28"/>
      <c r="AC9" s="32"/>
      <c r="AD9" s="32"/>
      <c r="AE9" s="16"/>
      <c r="AF9" s="16"/>
      <c r="AG9" s="16"/>
      <c r="AH9" s="16"/>
      <c r="AI9" s="32"/>
      <c r="AJ9" s="33"/>
      <c r="AK9" s="33"/>
      <c r="AL9" s="18"/>
      <c r="AM9" s="15"/>
      <c r="AN9" s="34" t="s">
        <v>49</v>
      </c>
      <c r="AO9" s="35" t="s">
        <v>50</v>
      </c>
      <c r="AP9" s="32"/>
      <c r="AQ9" s="32"/>
      <c r="AR9" s="32"/>
      <c r="AS9" s="32"/>
      <c r="AT9" s="32"/>
      <c r="AU9" s="32"/>
      <c r="AV9" s="32"/>
      <c r="AW9" s="32"/>
      <c r="AX9" s="32"/>
    </row>
    <row r="10" spans="1:50" s="44" customFormat="1" ht="45" customHeight="1" x14ac:dyDescent="0.25">
      <c r="A10" s="37" t="s">
        <v>64</v>
      </c>
      <c r="B10" s="37">
        <v>2013</v>
      </c>
      <c r="C10" s="37" t="s">
        <v>65</v>
      </c>
      <c r="D10" s="50" t="s">
        <v>66</v>
      </c>
      <c r="E10" s="37" t="s">
        <v>67</v>
      </c>
      <c r="F10" s="37" t="s">
        <v>57</v>
      </c>
      <c r="G10" s="48">
        <v>41729</v>
      </c>
      <c r="H10" s="48">
        <v>42007</v>
      </c>
      <c r="I10" s="46"/>
      <c r="J10" s="40">
        <v>2000000</v>
      </c>
      <c r="K10" s="40">
        <v>2000000</v>
      </c>
      <c r="L10" s="45"/>
      <c r="M10" s="45"/>
      <c r="N10" s="40">
        <v>2000000</v>
      </c>
      <c r="O10" s="40">
        <v>1977475.2</v>
      </c>
      <c r="P10" s="40">
        <v>1977475.2</v>
      </c>
      <c r="Q10" s="38">
        <f t="shared" ref="Q10:R17" si="0">J10</f>
        <v>2000000</v>
      </c>
      <c r="R10" s="39">
        <f t="shared" si="0"/>
        <v>2000000</v>
      </c>
      <c r="S10" s="39">
        <f t="shared" ref="S10:S14" si="1">R10</f>
        <v>2000000</v>
      </c>
      <c r="T10" s="38">
        <f t="shared" ref="T10:T17" si="2">O10</f>
        <v>1977475.2</v>
      </c>
      <c r="U10" s="39">
        <f t="shared" ref="U10:U17" si="3">V10</f>
        <v>1977475.2</v>
      </c>
      <c r="V10" s="39">
        <f t="shared" ref="V10:V17" si="4">P10</f>
        <v>1977475.2</v>
      </c>
      <c r="W10" s="38">
        <f t="shared" ref="W10:W17" si="5">V10</f>
        <v>1977475.2</v>
      </c>
      <c r="X10" s="53">
        <v>1</v>
      </c>
      <c r="Y10" s="53">
        <v>1</v>
      </c>
      <c r="Z10" s="37"/>
      <c r="AA10" s="37"/>
      <c r="AB10" s="37" t="s">
        <v>60</v>
      </c>
      <c r="AC10" s="37" t="s">
        <v>68</v>
      </c>
      <c r="AD10" s="37" t="s">
        <v>69</v>
      </c>
      <c r="AE10" s="37" t="s">
        <v>70</v>
      </c>
      <c r="AF10" s="40"/>
      <c r="AG10" s="40"/>
      <c r="AH10" s="40">
        <f>N10-P10</f>
        <v>22524.800000000047</v>
      </c>
      <c r="AI10" s="37"/>
      <c r="AJ10" s="41">
        <f t="shared" ref="AJ10:AJ17" si="6">K10-O10</f>
        <v>22524.800000000047</v>
      </c>
      <c r="AK10" s="41">
        <f t="shared" ref="AK10:AK17" si="7">O10-P10</f>
        <v>0</v>
      </c>
      <c r="AL10" s="38"/>
      <c r="AM10" s="38"/>
      <c r="AN10" s="38"/>
      <c r="AO10" s="38"/>
      <c r="AP10" s="42" t="s">
        <v>52</v>
      </c>
      <c r="AQ10" s="42" t="s">
        <v>52</v>
      </c>
      <c r="AR10" s="42" t="s">
        <v>53</v>
      </c>
      <c r="AS10" s="42"/>
      <c r="AT10" s="43" t="s">
        <v>54</v>
      </c>
      <c r="AU10" s="43" t="s">
        <v>54</v>
      </c>
      <c r="AV10" s="43"/>
      <c r="AW10" s="43"/>
      <c r="AX10" s="43"/>
    </row>
    <row r="11" spans="1:50" s="44" customFormat="1" ht="45" customHeight="1" x14ac:dyDescent="0.25">
      <c r="A11" s="37" t="s">
        <v>64</v>
      </c>
      <c r="B11" s="37">
        <v>2013</v>
      </c>
      <c r="C11" s="37" t="s">
        <v>71</v>
      </c>
      <c r="D11" s="50" t="s">
        <v>72</v>
      </c>
      <c r="E11" s="37" t="s">
        <v>55</v>
      </c>
      <c r="F11" s="37" t="s">
        <v>71</v>
      </c>
      <c r="G11" s="48">
        <v>41641</v>
      </c>
      <c r="H11" s="48">
        <v>41968</v>
      </c>
      <c r="I11" s="46"/>
      <c r="J11" s="40">
        <v>1300000</v>
      </c>
      <c r="K11" s="40">
        <v>1300000</v>
      </c>
      <c r="L11" s="45"/>
      <c r="M11" s="45"/>
      <c r="N11" s="40">
        <v>1300000</v>
      </c>
      <c r="O11" s="40">
        <v>1300000</v>
      </c>
      <c r="P11" s="40">
        <f>1081337.94+65598.6</f>
        <v>1146936.54</v>
      </c>
      <c r="Q11" s="38">
        <f t="shared" si="0"/>
        <v>1300000</v>
      </c>
      <c r="R11" s="39">
        <f t="shared" si="0"/>
        <v>1300000</v>
      </c>
      <c r="S11" s="39">
        <f t="shared" si="1"/>
        <v>1300000</v>
      </c>
      <c r="T11" s="38">
        <f t="shared" si="2"/>
        <v>1300000</v>
      </c>
      <c r="U11" s="39">
        <f t="shared" si="3"/>
        <v>1146936.54</v>
      </c>
      <c r="V11" s="39">
        <f t="shared" si="4"/>
        <v>1146936.54</v>
      </c>
      <c r="W11" s="38">
        <f t="shared" si="5"/>
        <v>1146936.54</v>
      </c>
      <c r="X11" s="53">
        <v>0.88</v>
      </c>
      <c r="Y11" s="53">
        <f t="shared" ref="Y11" si="8">W11/T11</f>
        <v>0.88225887692307692</v>
      </c>
      <c r="Z11" s="37"/>
      <c r="AA11" s="37"/>
      <c r="AB11" s="37" t="s">
        <v>60</v>
      </c>
      <c r="AC11" s="37" t="s">
        <v>73</v>
      </c>
      <c r="AD11" s="37" t="s">
        <v>69</v>
      </c>
      <c r="AE11" s="37" t="s">
        <v>74</v>
      </c>
      <c r="AF11" s="40"/>
      <c r="AG11" s="40"/>
      <c r="AH11" s="40"/>
      <c r="AI11" s="37" t="s">
        <v>75</v>
      </c>
      <c r="AJ11" s="41">
        <f t="shared" si="6"/>
        <v>0</v>
      </c>
      <c r="AK11" s="41">
        <f t="shared" si="7"/>
        <v>153063.45999999996</v>
      </c>
      <c r="AL11" s="38"/>
      <c r="AM11" s="38"/>
      <c r="AN11" s="38"/>
      <c r="AO11" s="38"/>
      <c r="AP11" s="42" t="s">
        <v>58</v>
      </c>
      <c r="AQ11" s="42" t="s">
        <v>58</v>
      </c>
      <c r="AR11" s="42" t="s">
        <v>62</v>
      </c>
      <c r="AS11" s="42" t="s">
        <v>57</v>
      </c>
      <c r="AT11" s="43"/>
      <c r="AU11" s="43"/>
      <c r="AV11" s="43"/>
      <c r="AW11" s="43"/>
      <c r="AX11" s="43"/>
    </row>
    <row r="12" spans="1:50" s="44" customFormat="1" ht="45" customHeight="1" x14ac:dyDescent="0.25">
      <c r="A12" s="37" t="s">
        <v>64</v>
      </c>
      <c r="B12" s="37">
        <v>2013</v>
      </c>
      <c r="C12" s="37" t="s">
        <v>71</v>
      </c>
      <c r="D12" s="50" t="s">
        <v>76</v>
      </c>
      <c r="E12" s="37" t="s">
        <v>67</v>
      </c>
      <c r="F12" s="37" t="s">
        <v>57</v>
      </c>
      <c r="G12" s="48">
        <v>41743</v>
      </c>
      <c r="H12" s="48">
        <v>41876</v>
      </c>
      <c r="I12" s="46"/>
      <c r="J12" s="40">
        <v>2500000</v>
      </c>
      <c r="K12" s="40">
        <v>2500000</v>
      </c>
      <c r="L12" s="45"/>
      <c r="M12" s="45"/>
      <c r="N12" s="40">
        <v>2500000</v>
      </c>
      <c r="O12" s="40">
        <v>2436000</v>
      </c>
      <c r="P12" s="40">
        <f>1972000+464000</f>
        <v>2436000</v>
      </c>
      <c r="Q12" s="38">
        <f t="shared" si="0"/>
        <v>2500000</v>
      </c>
      <c r="R12" s="39">
        <f t="shared" si="0"/>
        <v>2500000</v>
      </c>
      <c r="S12" s="39">
        <f t="shared" si="1"/>
        <v>2500000</v>
      </c>
      <c r="T12" s="38">
        <f t="shared" si="2"/>
        <v>2436000</v>
      </c>
      <c r="U12" s="39">
        <f t="shared" si="3"/>
        <v>2436000</v>
      </c>
      <c r="V12" s="39">
        <f t="shared" si="4"/>
        <v>2436000</v>
      </c>
      <c r="W12" s="38">
        <f t="shared" si="5"/>
        <v>2436000</v>
      </c>
      <c r="X12" s="53">
        <v>1</v>
      </c>
      <c r="Y12" s="53">
        <v>1</v>
      </c>
      <c r="Z12" s="37"/>
      <c r="AA12" s="37"/>
      <c r="AB12" s="37" t="s">
        <v>60</v>
      </c>
      <c r="AC12" s="37" t="s">
        <v>77</v>
      </c>
      <c r="AD12" s="37" t="s">
        <v>78</v>
      </c>
      <c r="AE12" s="37" t="s">
        <v>79</v>
      </c>
      <c r="AF12" s="40"/>
      <c r="AG12" s="40"/>
      <c r="AH12" s="40">
        <f t="shared" ref="AH12:AH14" si="9">N12-P12</f>
        <v>64000</v>
      </c>
      <c r="AI12" s="37"/>
      <c r="AJ12" s="41">
        <f t="shared" si="6"/>
        <v>64000</v>
      </c>
      <c r="AK12" s="41">
        <f t="shared" si="7"/>
        <v>0</v>
      </c>
      <c r="AL12" s="38"/>
      <c r="AM12" s="38"/>
      <c r="AN12" s="38"/>
      <c r="AO12" s="38"/>
      <c r="AP12" s="42" t="s">
        <v>52</v>
      </c>
      <c r="AQ12" s="42" t="s">
        <v>52</v>
      </c>
      <c r="AR12" s="42" t="s">
        <v>53</v>
      </c>
      <c r="AS12" s="42"/>
      <c r="AT12" s="43" t="s">
        <v>54</v>
      </c>
      <c r="AU12" s="43" t="s">
        <v>54</v>
      </c>
      <c r="AV12" s="43"/>
      <c r="AW12" s="43"/>
      <c r="AX12" s="43"/>
    </row>
    <row r="13" spans="1:50" s="44" customFormat="1" ht="60" customHeight="1" x14ac:dyDescent="0.25">
      <c r="A13" s="37" t="s">
        <v>64</v>
      </c>
      <c r="B13" s="37">
        <v>2013</v>
      </c>
      <c r="C13" s="37" t="s">
        <v>65</v>
      </c>
      <c r="D13" s="50" t="s">
        <v>80</v>
      </c>
      <c r="E13" s="37" t="s">
        <v>67</v>
      </c>
      <c r="F13" s="37" t="s">
        <v>57</v>
      </c>
      <c r="G13" s="48">
        <v>41695</v>
      </c>
      <c r="H13" s="48">
        <v>41942</v>
      </c>
      <c r="I13" s="46"/>
      <c r="J13" s="40">
        <v>600000</v>
      </c>
      <c r="K13" s="40">
        <v>600000</v>
      </c>
      <c r="L13" s="45"/>
      <c r="M13" s="45"/>
      <c r="N13" s="40">
        <v>600000</v>
      </c>
      <c r="O13" s="40">
        <v>600000</v>
      </c>
      <c r="P13" s="40">
        <v>600000</v>
      </c>
      <c r="Q13" s="38">
        <f t="shared" si="0"/>
        <v>600000</v>
      </c>
      <c r="R13" s="39">
        <f t="shared" si="0"/>
        <v>600000</v>
      </c>
      <c r="S13" s="39">
        <f t="shared" si="1"/>
        <v>600000</v>
      </c>
      <c r="T13" s="38">
        <f t="shared" si="2"/>
        <v>600000</v>
      </c>
      <c r="U13" s="39">
        <f t="shared" si="3"/>
        <v>600000</v>
      </c>
      <c r="V13" s="39">
        <f t="shared" si="4"/>
        <v>600000</v>
      </c>
      <c r="W13" s="38">
        <f t="shared" si="5"/>
        <v>600000</v>
      </c>
      <c r="X13" s="53">
        <v>1</v>
      </c>
      <c r="Y13" s="53">
        <v>1</v>
      </c>
      <c r="Z13" s="37"/>
      <c r="AA13" s="37"/>
      <c r="AB13" s="37" t="s">
        <v>60</v>
      </c>
      <c r="AC13" s="37" t="s">
        <v>81</v>
      </c>
      <c r="AD13" s="37" t="s">
        <v>69</v>
      </c>
      <c r="AE13" s="37" t="s">
        <v>82</v>
      </c>
      <c r="AF13" s="40"/>
      <c r="AG13" s="40"/>
      <c r="AH13" s="40">
        <f t="shared" si="9"/>
        <v>0</v>
      </c>
      <c r="AI13" s="37"/>
      <c r="AJ13" s="41">
        <f t="shared" si="6"/>
        <v>0</v>
      </c>
      <c r="AK13" s="41">
        <f t="shared" si="7"/>
        <v>0</v>
      </c>
      <c r="AL13" s="38"/>
      <c r="AM13" s="38"/>
      <c r="AN13" s="38"/>
      <c r="AO13" s="38"/>
      <c r="AP13" s="42" t="s">
        <v>52</v>
      </c>
      <c r="AQ13" s="42" t="s">
        <v>52</v>
      </c>
      <c r="AR13" s="42" t="s">
        <v>53</v>
      </c>
      <c r="AS13" s="42"/>
      <c r="AT13" s="43" t="s">
        <v>54</v>
      </c>
      <c r="AU13" s="43" t="s">
        <v>54</v>
      </c>
      <c r="AV13" s="43"/>
      <c r="AW13" s="43"/>
      <c r="AX13" s="43"/>
    </row>
    <row r="14" spans="1:50" s="44" customFormat="1" ht="45" customHeight="1" x14ac:dyDescent="0.25">
      <c r="A14" s="37" t="s">
        <v>64</v>
      </c>
      <c r="B14" s="37">
        <v>2013</v>
      </c>
      <c r="C14" s="37" t="s">
        <v>65</v>
      </c>
      <c r="D14" s="50" t="s">
        <v>83</v>
      </c>
      <c r="E14" s="37" t="s">
        <v>67</v>
      </c>
      <c r="F14" s="37" t="s">
        <v>57</v>
      </c>
      <c r="G14" s="48">
        <v>41729</v>
      </c>
      <c r="H14" s="48">
        <v>41855</v>
      </c>
      <c r="I14" s="46"/>
      <c r="J14" s="40">
        <v>2619551</v>
      </c>
      <c r="K14" s="40">
        <v>2619551</v>
      </c>
      <c r="L14" s="45"/>
      <c r="M14" s="45"/>
      <c r="N14" s="40">
        <v>2619551</v>
      </c>
      <c r="O14" s="40">
        <v>2592291</v>
      </c>
      <c r="P14" s="40">
        <f>1592370.98+999920</f>
        <v>2592290.98</v>
      </c>
      <c r="Q14" s="38">
        <f t="shared" si="0"/>
        <v>2619551</v>
      </c>
      <c r="R14" s="39">
        <f t="shared" si="0"/>
        <v>2619551</v>
      </c>
      <c r="S14" s="39">
        <f t="shared" si="1"/>
        <v>2619551</v>
      </c>
      <c r="T14" s="38">
        <f t="shared" si="2"/>
        <v>2592291</v>
      </c>
      <c r="U14" s="39">
        <f t="shared" si="3"/>
        <v>2592290.98</v>
      </c>
      <c r="V14" s="39">
        <f t="shared" si="4"/>
        <v>2592290.98</v>
      </c>
      <c r="W14" s="38">
        <f t="shared" si="5"/>
        <v>2592290.98</v>
      </c>
      <c r="X14" s="53">
        <v>1</v>
      </c>
      <c r="Y14" s="53">
        <v>0.999</v>
      </c>
      <c r="Z14" s="37"/>
      <c r="AA14" s="37"/>
      <c r="AB14" s="37" t="s">
        <v>60</v>
      </c>
      <c r="AC14" s="37" t="s">
        <v>84</v>
      </c>
      <c r="AD14" s="37" t="s">
        <v>85</v>
      </c>
      <c r="AE14" s="37" t="s">
        <v>86</v>
      </c>
      <c r="AF14" s="40"/>
      <c r="AG14" s="40"/>
      <c r="AH14" s="40">
        <f t="shared" si="9"/>
        <v>27260.020000000019</v>
      </c>
      <c r="AI14" s="37"/>
      <c r="AJ14" s="41">
        <f t="shared" si="6"/>
        <v>27260</v>
      </c>
      <c r="AK14" s="41">
        <f t="shared" si="7"/>
        <v>2.0000000018626451E-2</v>
      </c>
      <c r="AL14" s="38"/>
      <c r="AM14" s="38"/>
      <c r="AN14" s="38"/>
      <c r="AO14" s="38"/>
      <c r="AP14" s="42" t="s">
        <v>52</v>
      </c>
      <c r="AQ14" s="42" t="s">
        <v>52</v>
      </c>
      <c r="AR14" s="42" t="s">
        <v>53</v>
      </c>
      <c r="AS14" s="42"/>
      <c r="AT14" s="43" t="s">
        <v>54</v>
      </c>
      <c r="AU14" s="43" t="s">
        <v>54</v>
      </c>
      <c r="AV14" s="43"/>
      <c r="AW14" s="43"/>
      <c r="AX14" s="43"/>
    </row>
    <row r="15" spans="1:50" s="44" customFormat="1" ht="75" hidden="1" x14ac:dyDescent="0.25">
      <c r="A15" s="37" t="s">
        <v>64</v>
      </c>
      <c r="B15" s="37">
        <v>2014</v>
      </c>
      <c r="C15" s="37" t="s">
        <v>71</v>
      </c>
      <c r="D15" s="50" t="s">
        <v>88</v>
      </c>
      <c r="E15" s="37" t="s">
        <v>51</v>
      </c>
      <c r="F15" s="37" t="s">
        <v>56</v>
      </c>
      <c r="G15" s="48">
        <v>42045</v>
      </c>
      <c r="H15" s="48">
        <v>42149</v>
      </c>
      <c r="I15" s="46"/>
      <c r="J15" s="40">
        <v>9400000</v>
      </c>
      <c r="K15" s="40">
        <v>9400000</v>
      </c>
      <c r="L15" s="45"/>
      <c r="M15" s="45"/>
      <c r="N15" s="40">
        <v>9400000</v>
      </c>
      <c r="O15" s="40">
        <f>9390599.99+9400</f>
        <v>9399999.9900000002</v>
      </c>
      <c r="P15" s="40">
        <f>9360893.26+9400</f>
        <v>9370293.2599999998</v>
      </c>
      <c r="Q15" s="38">
        <f t="shared" si="0"/>
        <v>9400000</v>
      </c>
      <c r="R15" s="38">
        <f t="shared" si="0"/>
        <v>9400000</v>
      </c>
      <c r="S15" s="39">
        <f t="shared" ref="S15:S16" si="10">R15</f>
        <v>9400000</v>
      </c>
      <c r="T15" s="38">
        <f t="shared" si="2"/>
        <v>9399999.9900000002</v>
      </c>
      <c r="U15" s="39">
        <f t="shared" si="3"/>
        <v>9370293.2599999998</v>
      </c>
      <c r="V15" s="39">
        <f t="shared" si="4"/>
        <v>9370293.2599999998</v>
      </c>
      <c r="W15" s="38">
        <f t="shared" si="5"/>
        <v>9370293.2599999998</v>
      </c>
      <c r="X15" s="53">
        <v>1</v>
      </c>
      <c r="Y15" s="53">
        <v>1</v>
      </c>
      <c r="Z15" s="37"/>
      <c r="AA15" s="37"/>
      <c r="AB15" s="37" t="s">
        <v>61</v>
      </c>
      <c r="AC15" s="37">
        <v>264848688</v>
      </c>
      <c r="AD15" s="37" t="s">
        <v>87</v>
      </c>
      <c r="AE15" s="37" t="s">
        <v>89</v>
      </c>
      <c r="AF15" s="40">
        <v>0</v>
      </c>
      <c r="AG15" s="40"/>
      <c r="AH15" s="40">
        <v>133.80000000000001</v>
      </c>
      <c r="AI15" s="37" t="s">
        <v>90</v>
      </c>
      <c r="AJ15" s="41">
        <f t="shared" si="6"/>
        <v>9.9999997764825821E-3</v>
      </c>
      <c r="AK15" s="41">
        <f t="shared" si="7"/>
        <v>29706.730000000447</v>
      </c>
      <c r="AL15" s="38">
        <f>J15*0.001</f>
        <v>9400</v>
      </c>
      <c r="AM15" s="38"/>
      <c r="AN15" s="38">
        <f>AK15+AJ15</f>
        <v>29706.740000000224</v>
      </c>
      <c r="AO15" s="38">
        <f>71506.15-AN15</f>
        <v>41799.409999999771</v>
      </c>
      <c r="AP15" s="42" t="s">
        <v>52</v>
      </c>
      <c r="AQ15" s="42" t="s">
        <v>52</v>
      </c>
      <c r="AR15" s="49" t="s">
        <v>63</v>
      </c>
      <c r="AS15" s="42" t="s">
        <v>57</v>
      </c>
      <c r="AT15" s="43" t="s">
        <v>54</v>
      </c>
      <c r="AU15" s="43" t="s">
        <v>54</v>
      </c>
      <c r="AV15" s="43"/>
      <c r="AW15" s="43"/>
      <c r="AX15" s="43"/>
    </row>
    <row r="16" spans="1:50" s="44" customFormat="1" ht="60" hidden="1" customHeight="1" x14ac:dyDescent="0.25">
      <c r="A16" s="37" t="s">
        <v>64</v>
      </c>
      <c r="B16" s="37">
        <v>2014</v>
      </c>
      <c r="C16" s="37" t="s">
        <v>71</v>
      </c>
      <c r="D16" s="50" t="s">
        <v>91</v>
      </c>
      <c r="E16" s="37" t="s">
        <v>67</v>
      </c>
      <c r="F16" s="37" t="s">
        <v>57</v>
      </c>
      <c r="G16" s="48">
        <v>42357</v>
      </c>
      <c r="H16" s="48">
        <v>42155</v>
      </c>
      <c r="I16" s="46"/>
      <c r="J16" s="40">
        <v>400000</v>
      </c>
      <c r="K16" s="40">
        <v>400000</v>
      </c>
      <c r="L16" s="45"/>
      <c r="M16" s="45"/>
      <c r="N16" s="40">
        <v>400000</v>
      </c>
      <c r="O16" s="40">
        <v>398000</v>
      </c>
      <c r="P16" s="40">
        <v>398000</v>
      </c>
      <c r="Q16" s="38">
        <f t="shared" si="0"/>
        <v>400000</v>
      </c>
      <c r="R16" s="38">
        <f t="shared" si="0"/>
        <v>400000</v>
      </c>
      <c r="S16" s="39">
        <f t="shared" si="10"/>
        <v>400000</v>
      </c>
      <c r="T16" s="38">
        <f t="shared" si="2"/>
        <v>398000</v>
      </c>
      <c r="U16" s="39">
        <f t="shared" si="3"/>
        <v>398000</v>
      </c>
      <c r="V16" s="39">
        <f t="shared" si="4"/>
        <v>398000</v>
      </c>
      <c r="W16" s="38">
        <f t="shared" si="5"/>
        <v>398000</v>
      </c>
      <c r="X16" s="53">
        <v>1</v>
      </c>
      <c r="Y16" s="53">
        <v>1</v>
      </c>
      <c r="Z16" s="37"/>
      <c r="AA16" s="37"/>
      <c r="AB16" s="37" t="s">
        <v>61</v>
      </c>
      <c r="AC16" s="37" t="s">
        <v>92</v>
      </c>
      <c r="AD16" s="37" t="s">
        <v>93</v>
      </c>
      <c r="AE16" s="37" t="s">
        <v>94</v>
      </c>
      <c r="AF16" s="40">
        <v>49.29</v>
      </c>
      <c r="AG16" s="40"/>
      <c r="AH16" s="40">
        <v>6696.09</v>
      </c>
      <c r="AI16" s="37"/>
      <c r="AJ16" s="41">
        <f t="shared" si="6"/>
        <v>2000</v>
      </c>
      <c r="AK16" s="41">
        <f t="shared" si="7"/>
        <v>0</v>
      </c>
      <c r="AL16" s="38"/>
      <c r="AM16" s="38"/>
      <c r="AN16" s="38"/>
      <c r="AO16" s="38"/>
      <c r="AP16" s="42" t="s">
        <v>52</v>
      </c>
      <c r="AQ16" s="42" t="s">
        <v>52</v>
      </c>
      <c r="AR16" s="42" t="s">
        <v>53</v>
      </c>
      <c r="AS16" s="42"/>
      <c r="AT16" s="43" t="s">
        <v>54</v>
      </c>
      <c r="AU16" s="43" t="s">
        <v>54</v>
      </c>
      <c r="AV16" s="43"/>
      <c r="AW16" s="43"/>
      <c r="AX16" s="43"/>
    </row>
    <row r="17" spans="1:50" s="44" customFormat="1" ht="45" hidden="1" customHeight="1" x14ac:dyDescent="0.25">
      <c r="A17" s="37" t="s">
        <v>64</v>
      </c>
      <c r="B17" s="37">
        <v>2014</v>
      </c>
      <c r="C17" s="37" t="s">
        <v>71</v>
      </c>
      <c r="D17" s="50" t="s">
        <v>95</v>
      </c>
      <c r="E17" s="37" t="s">
        <v>55</v>
      </c>
      <c r="F17" s="37" t="s">
        <v>71</v>
      </c>
      <c r="G17" s="48">
        <v>41975</v>
      </c>
      <c r="H17" s="48">
        <v>42153</v>
      </c>
      <c r="I17" s="46"/>
      <c r="J17" s="40">
        <v>609124</v>
      </c>
      <c r="K17" s="40">
        <v>609124</v>
      </c>
      <c r="L17" s="45"/>
      <c r="M17" s="45"/>
      <c r="N17" s="40">
        <v>243650</v>
      </c>
      <c r="O17" s="40">
        <v>606776.21</v>
      </c>
      <c r="P17" s="40">
        <v>120606.19</v>
      </c>
      <c r="Q17" s="38">
        <f t="shared" si="0"/>
        <v>609124</v>
      </c>
      <c r="R17" s="38">
        <f t="shared" si="0"/>
        <v>609124</v>
      </c>
      <c r="S17" s="39">
        <f>N17</f>
        <v>243650</v>
      </c>
      <c r="T17" s="38">
        <f t="shared" si="2"/>
        <v>606776.21</v>
      </c>
      <c r="U17" s="39">
        <f t="shared" si="3"/>
        <v>120606.19</v>
      </c>
      <c r="V17" s="39">
        <f t="shared" si="4"/>
        <v>120606.19</v>
      </c>
      <c r="W17" s="38">
        <f t="shared" si="5"/>
        <v>120606.19</v>
      </c>
      <c r="X17" s="53">
        <v>0.8</v>
      </c>
      <c r="Y17" s="54">
        <f t="shared" ref="Y17" si="11">W17/T17</f>
        <v>0.19876552180580714</v>
      </c>
      <c r="Z17" s="37"/>
      <c r="AA17" s="37"/>
      <c r="AB17" s="37" t="s">
        <v>96</v>
      </c>
      <c r="AC17" s="37" t="s">
        <v>97</v>
      </c>
      <c r="AD17" s="37" t="s">
        <v>98</v>
      </c>
      <c r="AE17" s="37" t="s">
        <v>99</v>
      </c>
      <c r="AF17" s="40"/>
      <c r="AG17" s="40"/>
      <c r="AH17" s="40"/>
      <c r="AI17" s="37" t="s">
        <v>100</v>
      </c>
      <c r="AJ17" s="41">
        <f t="shared" si="6"/>
        <v>2347.7900000000373</v>
      </c>
      <c r="AK17" s="41">
        <f t="shared" si="7"/>
        <v>486170.01999999996</v>
      </c>
      <c r="AL17" s="38"/>
      <c r="AM17" s="38"/>
      <c r="AN17" s="38"/>
      <c r="AO17" s="38"/>
      <c r="AP17" s="42" t="s">
        <v>58</v>
      </c>
      <c r="AQ17" s="42" t="s">
        <v>58</v>
      </c>
      <c r="AR17" s="42" t="s">
        <v>62</v>
      </c>
      <c r="AS17" s="42" t="s">
        <v>4</v>
      </c>
      <c r="AT17" s="43"/>
      <c r="AU17" s="43"/>
      <c r="AV17" s="43"/>
      <c r="AW17" s="43"/>
      <c r="AX17" s="43"/>
    </row>
    <row r="18" spans="1:50" s="44" customFormat="1" ht="56.25" hidden="1" customHeight="1" x14ac:dyDescent="0.25">
      <c r="A18" s="37" t="s">
        <v>64</v>
      </c>
      <c r="B18" s="37">
        <v>2015</v>
      </c>
      <c r="C18" s="37" t="s">
        <v>104</v>
      </c>
      <c r="D18" s="36" t="s">
        <v>105</v>
      </c>
      <c r="E18" s="37" t="s">
        <v>51</v>
      </c>
      <c r="F18" s="37" t="s">
        <v>56</v>
      </c>
      <c r="G18" s="55" t="s">
        <v>101</v>
      </c>
      <c r="H18" s="55">
        <v>42614</v>
      </c>
      <c r="I18" s="51">
        <v>362890</v>
      </c>
      <c r="J18" s="40">
        <v>9686700</v>
      </c>
      <c r="K18" s="40">
        <v>9837775.5</v>
      </c>
      <c r="L18" s="45">
        <v>1170106.8600000001</v>
      </c>
      <c r="M18" s="45">
        <v>0</v>
      </c>
      <c r="N18" s="40">
        <v>2903103.99</v>
      </c>
      <c r="O18" s="40">
        <v>9837775.4800000004</v>
      </c>
      <c r="P18" s="40">
        <v>2600300.59</v>
      </c>
      <c r="Q18" s="38">
        <v>9847623.1231231224</v>
      </c>
      <c r="R18" s="38">
        <v>9837775.5</v>
      </c>
      <c r="S18" s="39">
        <v>9837775.5</v>
      </c>
      <c r="T18" s="38">
        <v>9837775.4800000004</v>
      </c>
      <c r="U18" s="39">
        <v>2600300.59</v>
      </c>
      <c r="V18" s="39">
        <v>2600300.59</v>
      </c>
      <c r="W18" s="39">
        <v>2600300.59</v>
      </c>
      <c r="X18" s="53">
        <v>0.2455</v>
      </c>
      <c r="Y18" s="54">
        <f t="shared" ref="Y18:Y19" si="12">W18/T18</f>
        <v>0.26431794416190518</v>
      </c>
      <c r="Z18" s="37" t="s">
        <v>106</v>
      </c>
      <c r="AA18" s="37" t="s">
        <v>104</v>
      </c>
      <c r="AB18" s="37" t="s">
        <v>102</v>
      </c>
      <c r="AC18" s="52" t="s">
        <v>107</v>
      </c>
      <c r="AD18" s="37" t="s">
        <v>103</v>
      </c>
      <c r="AE18" s="52" t="s">
        <v>108</v>
      </c>
      <c r="AF18" s="40">
        <v>16815.75</v>
      </c>
      <c r="AG18" s="40"/>
      <c r="AH18" s="40">
        <v>319619.15000000002</v>
      </c>
      <c r="AI18" s="37"/>
      <c r="AJ18" s="41">
        <f t="shared" ref="AJ18:AJ19" si="13">K18-O18</f>
        <v>1.9999999552965164E-2</v>
      </c>
      <c r="AK18" s="41">
        <f t="shared" ref="AK18:AK19" si="14">O18-P18</f>
        <v>7237474.8900000006</v>
      </c>
      <c r="AL18" s="38"/>
      <c r="AM18" s="38"/>
      <c r="AN18" s="38">
        <v>1009344.6600000001</v>
      </c>
      <c r="AO18" s="38"/>
      <c r="AP18" s="47"/>
      <c r="AQ18" s="42" t="s">
        <v>59</v>
      </c>
      <c r="AR18" s="42"/>
      <c r="AS18" s="42"/>
      <c r="AT18" s="43"/>
      <c r="AU18" s="43"/>
      <c r="AV18" s="43"/>
      <c r="AW18" s="43"/>
      <c r="AX18" s="43"/>
    </row>
    <row r="19" spans="1:50" s="44" customFormat="1" ht="75" hidden="1" customHeight="1" x14ac:dyDescent="0.25">
      <c r="A19" s="37" t="s">
        <v>64</v>
      </c>
      <c r="B19" s="37">
        <v>2015</v>
      </c>
      <c r="C19" s="37" t="s">
        <v>104</v>
      </c>
      <c r="D19" s="36" t="s">
        <v>109</v>
      </c>
      <c r="E19" s="37" t="s">
        <v>55</v>
      </c>
      <c r="F19" s="37" t="s">
        <v>56</v>
      </c>
      <c r="G19" s="55" t="s">
        <v>101</v>
      </c>
      <c r="H19" s="55">
        <v>42461</v>
      </c>
      <c r="I19" s="51">
        <v>56043</v>
      </c>
      <c r="J19" s="40">
        <v>1076334</v>
      </c>
      <c r="K19" s="40">
        <v>914495.47</v>
      </c>
      <c r="L19" s="45">
        <v>0</v>
      </c>
      <c r="M19" s="45">
        <v>0</v>
      </c>
      <c r="N19" s="40">
        <v>537628.84</v>
      </c>
      <c r="O19" s="40">
        <v>914495.47</v>
      </c>
      <c r="P19" s="40">
        <v>274348.64</v>
      </c>
      <c r="Q19" s="38">
        <v>915410.88088088087</v>
      </c>
      <c r="R19" s="38">
        <v>914495.47</v>
      </c>
      <c r="S19" s="39">
        <v>914495.47</v>
      </c>
      <c r="T19" s="38">
        <v>914495.47</v>
      </c>
      <c r="U19" s="39">
        <v>274348.64</v>
      </c>
      <c r="V19" s="39">
        <v>274348.64</v>
      </c>
      <c r="W19" s="39">
        <v>274348.64</v>
      </c>
      <c r="X19" s="53">
        <v>0.11</v>
      </c>
      <c r="Y19" s="54">
        <f t="shared" si="12"/>
        <v>0.29999999890650092</v>
      </c>
      <c r="Z19" s="37" t="s">
        <v>110</v>
      </c>
      <c r="AA19" s="37" t="s">
        <v>104</v>
      </c>
      <c r="AB19" s="37" t="s">
        <v>102</v>
      </c>
      <c r="AC19" s="52" t="s">
        <v>111</v>
      </c>
      <c r="AD19" s="37" t="s">
        <v>103</v>
      </c>
      <c r="AE19" s="52" t="s">
        <v>112</v>
      </c>
      <c r="AF19" s="40">
        <v>3636.57</v>
      </c>
      <c r="AG19" s="40"/>
      <c r="AH19" s="40">
        <v>266916.77</v>
      </c>
      <c r="AI19" s="37"/>
      <c r="AJ19" s="41">
        <f t="shared" si="13"/>
        <v>0</v>
      </c>
      <c r="AK19" s="41">
        <f t="shared" si="14"/>
        <v>640146.82999999996</v>
      </c>
      <c r="AL19" s="38"/>
      <c r="AM19" s="38"/>
      <c r="AN19" s="38">
        <v>160762.196</v>
      </c>
      <c r="AO19" s="38"/>
      <c r="AP19" s="47"/>
      <c r="AQ19" s="42" t="s">
        <v>59</v>
      </c>
      <c r="AR19" s="42"/>
      <c r="AS19" s="42"/>
      <c r="AT19" s="43"/>
      <c r="AU19" s="43"/>
      <c r="AV19" s="43"/>
      <c r="AW19" s="43"/>
      <c r="AX19" s="43"/>
    </row>
    <row r="20" spans="1:50" x14ac:dyDescent="0.25">
      <c r="C20" s="2"/>
      <c r="D20" s="2"/>
      <c r="E20" s="2"/>
      <c r="F20" s="2"/>
      <c r="J20" s="56">
        <f>SUBTOTAL(9,J10:J19)</f>
        <v>9019551</v>
      </c>
      <c r="K20" s="56">
        <f>SUBTOTAL(9,K10:K17)</f>
        <v>9019551</v>
      </c>
      <c r="N20" s="56">
        <f>SUBTOTAL(9,N10:N17)</f>
        <v>9019551</v>
      </c>
      <c r="O20" s="56">
        <f>SUBTOTAL(9,O10:O17)</f>
        <v>8905766.1999999993</v>
      </c>
      <c r="P20" s="56">
        <f>SUBTOTAL(9,P10:P17)</f>
        <v>8752702.7200000007</v>
      </c>
      <c r="Q20" s="56">
        <f>SUBTOTAL(9,Q10:Q17)</f>
        <v>9019551</v>
      </c>
      <c r="R20" s="56">
        <f>SUBTOTAL(9,R10:R17)</f>
        <v>9019551</v>
      </c>
      <c r="S20" s="56">
        <f>SUBTOTAL(9,S10:S17)</f>
        <v>9019551</v>
      </c>
      <c r="T20" s="56">
        <f>SUBTOTAL(9,T10:T17)</f>
        <v>8905766.1999999993</v>
      </c>
      <c r="U20" s="56">
        <f>SUBTOTAL(9,U10:U17)</f>
        <v>8752702.7200000007</v>
      </c>
      <c r="V20" s="56">
        <f>SUBTOTAL(9,V10:V17)</f>
        <v>8752702.7200000007</v>
      </c>
      <c r="W20" s="56">
        <f>SUBTOTAL(9,W10:W17)</f>
        <v>8752702.7200000007</v>
      </c>
      <c r="X20" s="57"/>
      <c r="AJ20" s="56">
        <f>SUBTOTAL(9,AJ10:AJ17)</f>
        <v>113784.80000000005</v>
      </c>
      <c r="AK20" s="56">
        <f>SUBTOTAL(9,AK10:AK17)</f>
        <v>153063.47999999998</v>
      </c>
      <c r="AN20" s="56">
        <f>SUBTOTAL(9,AN10:AN17)</f>
        <v>0</v>
      </c>
      <c r="AO20" s="56">
        <f>SUBTOTAL(9,AO10:AO17)</f>
        <v>0</v>
      </c>
    </row>
    <row r="21" spans="1:50" x14ac:dyDescent="0.25">
      <c r="N21" s="58"/>
      <c r="O21" s="13"/>
      <c r="P21" s="13"/>
      <c r="Q21" s="13"/>
    </row>
    <row r="22" spans="1:50" x14ac:dyDescent="0.25">
      <c r="N22" s="58"/>
      <c r="O22" s="13"/>
      <c r="P22" s="13"/>
      <c r="Q22" s="13"/>
    </row>
    <row r="23" spans="1:50" x14ac:dyDescent="0.25">
      <c r="N23" s="58"/>
      <c r="O23" s="13"/>
      <c r="P23" s="13"/>
      <c r="Q23" s="13"/>
    </row>
  </sheetData>
  <sheetProtection password="CB20" sheet="1" objects="1" scenarios="1" autoFilter="0"/>
  <autoFilter ref="A9:AX19">
    <filterColumn colId="1">
      <filters>
        <filter val="2013"/>
      </filters>
    </filterColumn>
    <filterColumn colId="37" showButton="0"/>
  </autoFilter>
  <mergeCells count="64">
    <mergeCell ref="M89:M90"/>
    <mergeCell ref="Q89:Q90"/>
    <mergeCell ref="R89:R90"/>
    <mergeCell ref="I89:I90"/>
    <mergeCell ref="AO68:AO71"/>
    <mergeCell ref="W26:W27"/>
    <mergeCell ref="I33:I34"/>
    <mergeCell ref="I26:I27"/>
    <mergeCell ref="T26:T27"/>
    <mergeCell ref="U26:U27"/>
    <mergeCell ref="V26:V27"/>
    <mergeCell ref="U14:U15"/>
    <mergeCell ref="V14:V15"/>
    <mergeCell ref="W14:W15"/>
    <mergeCell ref="T14:T15"/>
    <mergeCell ref="V11:V13"/>
    <mergeCell ref="W11:W13"/>
    <mergeCell ref="AV8:AV9"/>
    <mergeCell ref="AW8:AW9"/>
    <mergeCell ref="AX8:AX9"/>
    <mergeCell ref="T11:T13"/>
    <mergeCell ref="U11:U13"/>
    <mergeCell ref="AP8:AP9"/>
    <mergeCell ref="AQ8:AQ9"/>
    <mergeCell ref="AR8:AR9"/>
    <mergeCell ref="AS8:AS9"/>
    <mergeCell ref="AT8:AT9"/>
    <mergeCell ref="AU8:AU9"/>
    <mergeCell ref="AH8:AH9"/>
    <mergeCell ref="AI8:AI9"/>
    <mergeCell ref="AJ8:AJ9"/>
    <mergeCell ref="AK8:AK9"/>
    <mergeCell ref="AL8:AM9"/>
    <mergeCell ref="AN8:AO8"/>
    <mergeCell ref="AB8:AB9"/>
    <mergeCell ref="AC8:AC9"/>
    <mergeCell ref="AD8:AD9"/>
    <mergeCell ref="AE8:AE9"/>
    <mergeCell ref="AF8:AF9"/>
    <mergeCell ref="AG8:AG9"/>
    <mergeCell ref="M8:M9"/>
    <mergeCell ref="N8:N9"/>
    <mergeCell ref="O8:O9"/>
    <mergeCell ref="P8:P9"/>
    <mergeCell ref="Q8:X8"/>
    <mergeCell ref="Z8:AA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N2:P2"/>
    <mergeCell ref="C3:I3"/>
    <mergeCell ref="N3:P3"/>
    <mergeCell ref="C4:E4"/>
    <mergeCell ref="G4:I5"/>
    <mergeCell ref="N4:P4"/>
  </mergeCells>
  <conditionalFormatting sqref="AQ10:AQ19">
    <cfRule type="containsText" dxfId="11" priority="45" stopIfTrue="1" operator="containsText" text="DEFINICIÓN">
      <formula>NOT(ISERROR(SEARCH("DEFINICIÓN",AQ10)))</formula>
    </cfRule>
    <cfRule type="containsText" dxfId="10" priority="46" operator="containsText" text="CANCELADA">
      <formula>NOT(ISERROR(SEARCH("CANCELADA",AQ10)))</formula>
    </cfRule>
    <cfRule type="containsText" dxfId="9" priority="47" stopIfTrue="1" operator="containsText" text="EN PROCESO">
      <formula>NOT(ISERROR(SEARCH("EN PROCESO",AQ10)))</formula>
    </cfRule>
    <cfRule type="containsText" dxfId="8" priority="48" operator="containsText" text="TERMINADA">
      <formula>NOT(ISERROR(SEARCH("TERMINADA",AQ10)))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X23"/>
  <sheetViews>
    <sheetView showGridLines="0" zoomScale="85" zoomScaleNormal="8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E17" sqref="E17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39.28515625" style="1" customWidth="1"/>
    <col min="5" max="5" width="18" style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hidden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5" width="19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6.4257812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6" width="16.28515625" style="1" hidden="1" customWidth="1"/>
    <col min="37" max="37" width="17.140625" style="1" hidden="1" customWidth="1"/>
    <col min="38" max="38" width="14.28515625" style="1" hidden="1" customWidth="1"/>
    <col min="39" max="39" width="31.42578125" style="1" hidden="1" customWidth="1"/>
    <col min="40" max="41" width="17.42578125" style="1" hidden="1" customWidth="1"/>
    <col min="42" max="42" width="16.28515625" style="1" hidden="1" customWidth="1"/>
    <col min="43" max="43" width="16.140625" style="1" hidden="1" customWidth="1"/>
    <col min="44" max="44" width="29.28515625" style="1" hidden="1" customWidth="1"/>
    <col min="45" max="45" width="19.7109375" style="1" hidden="1" customWidth="1"/>
    <col min="46" max="50" width="17.85546875" style="1" hidden="1" customWidth="1"/>
    <col min="51" max="51" width="46.42578125" style="1" customWidth="1"/>
    <col min="52" max="16384" width="11.42578125" style="1"/>
  </cols>
  <sheetData>
    <row r="2" spans="1:50" x14ac:dyDescent="0.25">
      <c r="M2" s="3"/>
      <c r="N2" s="4"/>
      <c r="O2" s="4"/>
      <c r="P2" s="4"/>
    </row>
    <row r="3" spans="1:50" x14ac:dyDescent="0.25">
      <c r="C3" s="5" t="s">
        <v>0</v>
      </c>
      <c r="D3" s="5"/>
      <c r="E3" s="5"/>
      <c r="F3" s="5"/>
      <c r="G3" s="5"/>
      <c r="H3" s="5"/>
      <c r="I3" s="5"/>
      <c r="J3" s="6"/>
      <c r="K3" s="6"/>
      <c r="L3" s="7"/>
      <c r="M3" s="3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</row>
    <row r="4" spans="1:50" x14ac:dyDescent="0.25">
      <c r="C4" s="5"/>
      <c r="D4" s="5"/>
      <c r="E4" s="5"/>
      <c r="G4" s="8" t="s">
        <v>1</v>
      </c>
      <c r="H4" s="8"/>
      <c r="I4" s="8"/>
      <c r="J4" s="9"/>
      <c r="K4" s="9"/>
      <c r="L4" s="10"/>
      <c r="M4" s="3"/>
      <c r="N4" s="4"/>
      <c r="O4" s="4"/>
      <c r="P4" s="4"/>
      <c r="Q4" s="11"/>
      <c r="R4" s="11"/>
      <c r="S4" s="11"/>
      <c r="T4" s="11"/>
      <c r="U4" s="11"/>
      <c r="V4" s="11"/>
      <c r="W4" s="11"/>
      <c r="X4" s="11"/>
      <c r="Y4" s="11"/>
    </row>
    <row r="5" spans="1:50" x14ac:dyDescent="0.25">
      <c r="C5" s="12"/>
      <c r="G5" s="8"/>
      <c r="H5" s="8"/>
      <c r="I5" s="8"/>
      <c r="J5" s="9"/>
      <c r="K5" s="9"/>
      <c r="L5" s="10"/>
      <c r="M5" s="10"/>
      <c r="N5" s="9"/>
    </row>
    <row r="6" spans="1:50" x14ac:dyDescent="0.25">
      <c r="C6" s="12"/>
      <c r="K6" s="13"/>
    </row>
    <row r="7" spans="1:50" x14ac:dyDescent="0.25">
      <c r="F7" s="13"/>
      <c r="J7" s="14"/>
      <c r="K7" s="14"/>
      <c r="L7" s="14"/>
      <c r="M7" s="14">
        <f>SUBTOTAL(9,M10:M19)</f>
        <v>0</v>
      </c>
      <c r="N7" s="14"/>
      <c r="O7" s="14"/>
      <c r="P7" s="14"/>
    </row>
    <row r="8" spans="1:50" s="27" customFormat="1" ht="16.5" customHeight="1" thickBot="1" x14ac:dyDescent="0.3">
      <c r="A8" s="15" t="s">
        <v>2</v>
      </c>
      <c r="B8" s="16" t="s">
        <v>3</v>
      </c>
      <c r="C8" s="17" t="s">
        <v>4</v>
      </c>
      <c r="D8" s="17" t="s">
        <v>5</v>
      </c>
      <c r="E8" s="17" t="s">
        <v>6</v>
      </c>
      <c r="F8" s="17" t="s">
        <v>7</v>
      </c>
      <c r="G8" s="18" t="s">
        <v>8</v>
      </c>
      <c r="H8" s="15" t="s">
        <v>9</v>
      </c>
      <c r="I8" s="19" t="s">
        <v>10</v>
      </c>
      <c r="J8" s="16" t="s">
        <v>11</v>
      </c>
      <c r="K8" s="16" t="s">
        <v>12</v>
      </c>
      <c r="L8" s="16" t="s">
        <v>13</v>
      </c>
      <c r="M8" s="16" t="s">
        <v>14</v>
      </c>
      <c r="N8" s="16" t="s">
        <v>15</v>
      </c>
      <c r="O8" s="16" t="s">
        <v>16</v>
      </c>
      <c r="P8" s="17" t="s">
        <v>17</v>
      </c>
      <c r="Q8" s="20" t="s">
        <v>18</v>
      </c>
      <c r="R8" s="21"/>
      <c r="S8" s="21"/>
      <c r="T8" s="21"/>
      <c r="U8" s="21"/>
      <c r="V8" s="21"/>
      <c r="W8" s="21"/>
      <c r="X8" s="22"/>
      <c r="Y8" s="23"/>
      <c r="Z8" s="24" t="s">
        <v>19</v>
      </c>
      <c r="AA8" s="24"/>
      <c r="AB8" s="19" t="s">
        <v>20</v>
      </c>
      <c r="AC8" s="25" t="s">
        <v>21</v>
      </c>
      <c r="AD8" s="25" t="s">
        <v>22</v>
      </c>
      <c r="AE8" s="16" t="s">
        <v>23</v>
      </c>
      <c r="AF8" s="16" t="s">
        <v>24</v>
      </c>
      <c r="AG8" s="16" t="s">
        <v>25</v>
      </c>
      <c r="AH8" s="16" t="s">
        <v>26</v>
      </c>
      <c r="AI8" s="25" t="s">
        <v>27</v>
      </c>
      <c r="AJ8" s="26" t="s">
        <v>28</v>
      </c>
      <c r="AK8" s="26" t="s">
        <v>29</v>
      </c>
      <c r="AL8" s="18" t="s">
        <v>30</v>
      </c>
      <c r="AM8" s="15"/>
      <c r="AN8" s="18" t="s">
        <v>31</v>
      </c>
      <c r="AO8" s="15"/>
      <c r="AP8" s="25" t="s">
        <v>32</v>
      </c>
      <c r="AQ8" s="25" t="s">
        <v>32</v>
      </c>
      <c r="AR8" s="25" t="s">
        <v>33</v>
      </c>
      <c r="AS8" s="25" t="s">
        <v>34</v>
      </c>
      <c r="AT8" s="25" t="s">
        <v>35</v>
      </c>
      <c r="AU8" s="25" t="s">
        <v>36</v>
      </c>
      <c r="AV8" s="25" t="s">
        <v>37</v>
      </c>
      <c r="AW8" s="25" t="s">
        <v>38</v>
      </c>
      <c r="AX8" s="25" t="s">
        <v>39</v>
      </c>
    </row>
    <row r="9" spans="1:50" s="27" customFormat="1" ht="31.5" x14ac:dyDescent="0.25">
      <c r="A9" s="15"/>
      <c r="B9" s="17"/>
      <c r="C9" s="17"/>
      <c r="D9" s="17"/>
      <c r="E9" s="17"/>
      <c r="F9" s="17"/>
      <c r="G9" s="18"/>
      <c r="H9" s="15"/>
      <c r="I9" s="28"/>
      <c r="J9" s="29"/>
      <c r="K9" s="16"/>
      <c r="L9" s="16"/>
      <c r="M9" s="16"/>
      <c r="N9" s="16"/>
      <c r="O9" s="29"/>
      <c r="P9" s="17"/>
      <c r="Q9" s="30" t="s">
        <v>40</v>
      </c>
      <c r="R9" s="30" t="s">
        <v>41</v>
      </c>
      <c r="S9" s="30" t="s">
        <v>42</v>
      </c>
      <c r="T9" s="30" t="s">
        <v>43</v>
      </c>
      <c r="U9" s="30" t="s">
        <v>44</v>
      </c>
      <c r="V9" s="30" t="s">
        <v>17</v>
      </c>
      <c r="W9" s="30" t="s">
        <v>45</v>
      </c>
      <c r="X9" s="30" t="s">
        <v>46</v>
      </c>
      <c r="Y9" s="30" t="s">
        <v>47</v>
      </c>
      <c r="Z9" s="31" t="s">
        <v>48</v>
      </c>
      <c r="AA9" s="31" t="s">
        <v>4</v>
      </c>
      <c r="AB9" s="28"/>
      <c r="AC9" s="32"/>
      <c r="AD9" s="32"/>
      <c r="AE9" s="16"/>
      <c r="AF9" s="16"/>
      <c r="AG9" s="16"/>
      <c r="AH9" s="16"/>
      <c r="AI9" s="32"/>
      <c r="AJ9" s="33"/>
      <c r="AK9" s="33"/>
      <c r="AL9" s="18"/>
      <c r="AM9" s="15"/>
      <c r="AN9" s="34" t="s">
        <v>49</v>
      </c>
      <c r="AO9" s="35" t="s">
        <v>50</v>
      </c>
      <c r="AP9" s="32"/>
      <c r="AQ9" s="32"/>
      <c r="AR9" s="32"/>
      <c r="AS9" s="32"/>
      <c r="AT9" s="32"/>
      <c r="AU9" s="32"/>
      <c r="AV9" s="32"/>
      <c r="AW9" s="32"/>
      <c r="AX9" s="32"/>
    </row>
    <row r="10" spans="1:50" s="44" customFormat="1" ht="45" hidden="1" customHeight="1" x14ac:dyDescent="0.25">
      <c r="A10" s="37" t="s">
        <v>64</v>
      </c>
      <c r="B10" s="37">
        <v>2013</v>
      </c>
      <c r="C10" s="37" t="s">
        <v>65</v>
      </c>
      <c r="D10" s="50" t="s">
        <v>66</v>
      </c>
      <c r="E10" s="37" t="s">
        <v>67</v>
      </c>
      <c r="F10" s="37" t="s">
        <v>57</v>
      </c>
      <c r="G10" s="48">
        <v>41729</v>
      </c>
      <c r="H10" s="48">
        <v>42007</v>
      </c>
      <c r="I10" s="46"/>
      <c r="J10" s="40">
        <v>2000000</v>
      </c>
      <c r="K10" s="40">
        <v>2000000</v>
      </c>
      <c r="L10" s="45"/>
      <c r="M10" s="45"/>
      <c r="N10" s="40">
        <v>2000000</v>
      </c>
      <c r="O10" s="40">
        <v>1977475.2</v>
      </c>
      <c r="P10" s="40">
        <v>1977475.2</v>
      </c>
      <c r="Q10" s="38">
        <f t="shared" ref="Q10:R17" si="0">J10</f>
        <v>2000000</v>
      </c>
      <c r="R10" s="39">
        <f t="shared" si="0"/>
        <v>2000000</v>
      </c>
      <c r="S10" s="39">
        <f t="shared" ref="S10:S16" si="1">R10</f>
        <v>2000000</v>
      </c>
      <c r="T10" s="38">
        <f t="shared" ref="T10:T17" si="2">O10</f>
        <v>1977475.2</v>
      </c>
      <c r="U10" s="39">
        <f t="shared" ref="U10:U17" si="3">V10</f>
        <v>1977475.2</v>
      </c>
      <c r="V10" s="39">
        <f t="shared" ref="V10:V17" si="4">P10</f>
        <v>1977475.2</v>
      </c>
      <c r="W10" s="38">
        <f t="shared" ref="W10:W17" si="5">V10</f>
        <v>1977475.2</v>
      </c>
      <c r="X10" s="53">
        <v>1</v>
      </c>
      <c r="Y10" s="53">
        <v>1</v>
      </c>
      <c r="Z10" s="37"/>
      <c r="AA10" s="37"/>
      <c r="AB10" s="37" t="s">
        <v>60</v>
      </c>
      <c r="AC10" s="37" t="s">
        <v>68</v>
      </c>
      <c r="AD10" s="37" t="s">
        <v>69</v>
      </c>
      <c r="AE10" s="37" t="s">
        <v>70</v>
      </c>
      <c r="AF10" s="40"/>
      <c r="AG10" s="40"/>
      <c r="AH10" s="40">
        <f>N10-P10</f>
        <v>22524.800000000047</v>
      </c>
      <c r="AI10" s="37"/>
      <c r="AJ10" s="41">
        <f t="shared" ref="AJ10:AJ19" si="6">K10-O10</f>
        <v>22524.800000000047</v>
      </c>
      <c r="AK10" s="41">
        <f t="shared" ref="AK10:AK19" si="7">O10-P10</f>
        <v>0</v>
      </c>
      <c r="AL10" s="38"/>
      <c r="AM10" s="38"/>
      <c r="AN10" s="38"/>
      <c r="AO10" s="38"/>
      <c r="AP10" s="42" t="s">
        <v>52</v>
      </c>
      <c r="AQ10" s="42" t="s">
        <v>52</v>
      </c>
      <c r="AR10" s="42" t="s">
        <v>53</v>
      </c>
      <c r="AS10" s="42"/>
      <c r="AT10" s="43" t="s">
        <v>54</v>
      </c>
      <c r="AU10" s="43" t="s">
        <v>54</v>
      </c>
      <c r="AV10" s="43"/>
      <c r="AW10" s="43"/>
      <c r="AX10" s="43"/>
    </row>
    <row r="11" spans="1:50" s="44" customFormat="1" ht="45" hidden="1" customHeight="1" x14ac:dyDescent="0.25">
      <c r="A11" s="37" t="s">
        <v>64</v>
      </c>
      <c r="B11" s="37">
        <v>2013</v>
      </c>
      <c r="C11" s="37" t="s">
        <v>71</v>
      </c>
      <c r="D11" s="50" t="s">
        <v>72</v>
      </c>
      <c r="E11" s="37" t="s">
        <v>55</v>
      </c>
      <c r="F11" s="37" t="s">
        <v>71</v>
      </c>
      <c r="G11" s="48">
        <v>41641</v>
      </c>
      <c r="H11" s="48">
        <v>41968</v>
      </c>
      <c r="I11" s="46"/>
      <c r="J11" s="40">
        <v>1300000</v>
      </c>
      <c r="K11" s="40">
        <v>1300000</v>
      </c>
      <c r="L11" s="45"/>
      <c r="M11" s="45"/>
      <c r="N11" s="40">
        <v>1300000</v>
      </c>
      <c r="O11" s="40">
        <v>1300000</v>
      </c>
      <c r="P11" s="40">
        <f>1081337.94+65598.6</f>
        <v>1146936.54</v>
      </c>
      <c r="Q11" s="38">
        <f t="shared" si="0"/>
        <v>1300000</v>
      </c>
      <c r="R11" s="39">
        <f t="shared" si="0"/>
        <v>1300000</v>
      </c>
      <c r="S11" s="39">
        <f t="shared" si="1"/>
        <v>1300000</v>
      </c>
      <c r="T11" s="38">
        <f t="shared" si="2"/>
        <v>1300000</v>
      </c>
      <c r="U11" s="39">
        <f t="shared" si="3"/>
        <v>1146936.54</v>
      </c>
      <c r="V11" s="39">
        <f t="shared" si="4"/>
        <v>1146936.54</v>
      </c>
      <c r="W11" s="38">
        <f t="shared" si="5"/>
        <v>1146936.54</v>
      </c>
      <c r="X11" s="53">
        <v>0.88</v>
      </c>
      <c r="Y11" s="53">
        <f t="shared" ref="Y11" si="8">W11/T11</f>
        <v>0.88225887692307692</v>
      </c>
      <c r="Z11" s="37"/>
      <c r="AA11" s="37"/>
      <c r="AB11" s="37" t="s">
        <v>60</v>
      </c>
      <c r="AC11" s="37" t="s">
        <v>73</v>
      </c>
      <c r="AD11" s="37" t="s">
        <v>69</v>
      </c>
      <c r="AE11" s="37" t="s">
        <v>74</v>
      </c>
      <c r="AF11" s="40"/>
      <c r="AG11" s="40"/>
      <c r="AH11" s="40"/>
      <c r="AI11" s="37" t="s">
        <v>75</v>
      </c>
      <c r="AJ11" s="41">
        <f t="shared" si="6"/>
        <v>0</v>
      </c>
      <c r="AK11" s="41">
        <f t="shared" si="7"/>
        <v>153063.45999999996</v>
      </c>
      <c r="AL11" s="38"/>
      <c r="AM11" s="38"/>
      <c r="AN11" s="38"/>
      <c r="AO11" s="38"/>
      <c r="AP11" s="42" t="s">
        <v>58</v>
      </c>
      <c r="AQ11" s="42" t="s">
        <v>58</v>
      </c>
      <c r="AR11" s="42" t="s">
        <v>62</v>
      </c>
      <c r="AS11" s="42" t="s">
        <v>57</v>
      </c>
      <c r="AT11" s="43"/>
      <c r="AU11" s="43"/>
      <c r="AV11" s="43"/>
      <c r="AW11" s="43"/>
      <c r="AX11" s="43"/>
    </row>
    <row r="12" spans="1:50" s="44" customFormat="1" ht="45" hidden="1" customHeight="1" x14ac:dyDescent="0.25">
      <c r="A12" s="37" t="s">
        <v>64</v>
      </c>
      <c r="B12" s="37">
        <v>2013</v>
      </c>
      <c r="C12" s="37" t="s">
        <v>71</v>
      </c>
      <c r="D12" s="50" t="s">
        <v>76</v>
      </c>
      <c r="E12" s="37" t="s">
        <v>67</v>
      </c>
      <c r="F12" s="37" t="s">
        <v>57</v>
      </c>
      <c r="G12" s="48">
        <v>41743</v>
      </c>
      <c r="H12" s="48">
        <v>41876</v>
      </c>
      <c r="I12" s="46"/>
      <c r="J12" s="40">
        <v>2500000</v>
      </c>
      <c r="K12" s="40">
        <v>2500000</v>
      </c>
      <c r="L12" s="45"/>
      <c r="M12" s="45"/>
      <c r="N12" s="40">
        <v>2500000</v>
      </c>
      <c r="O12" s="40">
        <v>2436000</v>
      </c>
      <c r="P12" s="40">
        <f>1972000+464000</f>
        <v>2436000</v>
      </c>
      <c r="Q12" s="38">
        <f t="shared" si="0"/>
        <v>2500000</v>
      </c>
      <c r="R12" s="39">
        <f t="shared" si="0"/>
        <v>2500000</v>
      </c>
      <c r="S12" s="39">
        <f t="shared" si="1"/>
        <v>2500000</v>
      </c>
      <c r="T12" s="38">
        <f t="shared" si="2"/>
        <v>2436000</v>
      </c>
      <c r="U12" s="39">
        <f t="shared" si="3"/>
        <v>2436000</v>
      </c>
      <c r="V12" s="39">
        <f t="shared" si="4"/>
        <v>2436000</v>
      </c>
      <c r="W12" s="38">
        <f t="shared" si="5"/>
        <v>2436000</v>
      </c>
      <c r="X12" s="53">
        <v>1</v>
      </c>
      <c r="Y12" s="53">
        <v>1</v>
      </c>
      <c r="Z12" s="37"/>
      <c r="AA12" s="37"/>
      <c r="AB12" s="37" t="s">
        <v>60</v>
      </c>
      <c r="AC12" s="37" t="s">
        <v>77</v>
      </c>
      <c r="AD12" s="37" t="s">
        <v>78</v>
      </c>
      <c r="AE12" s="37" t="s">
        <v>79</v>
      </c>
      <c r="AF12" s="40"/>
      <c r="AG12" s="40"/>
      <c r="AH12" s="40">
        <f t="shared" ref="AH12:AH14" si="9">N12-P12</f>
        <v>64000</v>
      </c>
      <c r="AI12" s="37"/>
      <c r="AJ12" s="41">
        <f t="shared" si="6"/>
        <v>64000</v>
      </c>
      <c r="AK12" s="41">
        <f t="shared" si="7"/>
        <v>0</v>
      </c>
      <c r="AL12" s="38"/>
      <c r="AM12" s="38"/>
      <c r="AN12" s="38"/>
      <c r="AO12" s="38"/>
      <c r="AP12" s="42" t="s">
        <v>52</v>
      </c>
      <c r="AQ12" s="42" t="s">
        <v>52</v>
      </c>
      <c r="AR12" s="42" t="s">
        <v>53</v>
      </c>
      <c r="AS12" s="42"/>
      <c r="AT12" s="43" t="s">
        <v>54</v>
      </c>
      <c r="AU12" s="43" t="s">
        <v>54</v>
      </c>
      <c r="AV12" s="43"/>
      <c r="AW12" s="43"/>
      <c r="AX12" s="43"/>
    </row>
    <row r="13" spans="1:50" s="44" customFormat="1" ht="60" hidden="1" customHeight="1" x14ac:dyDescent="0.25">
      <c r="A13" s="37" t="s">
        <v>64</v>
      </c>
      <c r="B13" s="37">
        <v>2013</v>
      </c>
      <c r="C13" s="37" t="s">
        <v>65</v>
      </c>
      <c r="D13" s="50" t="s">
        <v>80</v>
      </c>
      <c r="E13" s="37" t="s">
        <v>67</v>
      </c>
      <c r="F13" s="37" t="s">
        <v>57</v>
      </c>
      <c r="G13" s="48">
        <v>41695</v>
      </c>
      <c r="H13" s="48">
        <v>41942</v>
      </c>
      <c r="I13" s="46"/>
      <c r="J13" s="40">
        <v>600000</v>
      </c>
      <c r="K13" s="40">
        <v>600000</v>
      </c>
      <c r="L13" s="45"/>
      <c r="M13" s="45"/>
      <c r="N13" s="40">
        <v>600000</v>
      </c>
      <c r="O13" s="40">
        <v>600000</v>
      </c>
      <c r="P13" s="40">
        <v>600000</v>
      </c>
      <c r="Q13" s="38">
        <f t="shared" si="0"/>
        <v>600000</v>
      </c>
      <c r="R13" s="39">
        <f t="shared" si="0"/>
        <v>600000</v>
      </c>
      <c r="S13" s="39">
        <f t="shared" si="1"/>
        <v>600000</v>
      </c>
      <c r="T13" s="38">
        <f t="shared" si="2"/>
        <v>600000</v>
      </c>
      <c r="U13" s="39">
        <f t="shared" si="3"/>
        <v>600000</v>
      </c>
      <c r="V13" s="39">
        <f t="shared" si="4"/>
        <v>600000</v>
      </c>
      <c r="W13" s="38">
        <f t="shared" si="5"/>
        <v>600000</v>
      </c>
      <c r="X13" s="53">
        <v>1</v>
      </c>
      <c r="Y13" s="53">
        <v>1</v>
      </c>
      <c r="Z13" s="37"/>
      <c r="AA13" s="37"/>
      <c r="AB13" s="37" t="s">
        <v>60</v>
      </c>
      <c r="AC13" s="37" t="s">
        <v>81</v>
      </c>
      <c r="AD13" s="37" t="s">
        <v>69</v>
      </c>
      <c r="AE13" s="37" t="s">
        <v>82</v>
      </c>
      <c r="AF13" s="40"/>
      <c r="AG13" s="40"/>
      <c r="AH13" s="40">
        <f t="shared" si="9"/>
        <v>0</v>
      </c>
      <c r="AI13" s="37"/>
      <c r="AJ13" s="41">
        <f t="shared" si="6"/>
        <v>0</v>
      </c>
      <c r="AK13" s="41">
        <f t="shared" si="7"/>
        <v>0</v>
      </c>
      <c r="AL13" s="38"/>
      <c r="AM13" s="38"/>
      <c r="AN13" s="38"/>
      <c r="AO13" s="38"/>
      <c r="AP13" s="42" t="s">
        <v>52</v>
      </c>
      <c r="AQ13" s="42" t="s">
        <v>52</v>
      </c>
      <c r="AR13" s="42" t="s">
        <v>53</v>
      </c>
      <c r="AS13" s="42"/>
      <c r="AT13" s="43" t="s">
        <v>54</v>
      </c>
      <c r="AU13" s="43" t="s">
        <v>54</v>
      </c>
      <c r="AV13" s="43"/>
      <c r="AW13" s="43"/>
      <c r="AX13" s="43"/>
    </row>
    <row r="14" spans="1:50" s="44" customFormat="1" ht="45" hidden="1" customHeight="1" x14ac:dyDescent="0.25">
      <c r="A14" s="37" t="s">
        <v>64</v>
      </c>
      <c r="B14" s="37">
        <v>2013</v>
      </c>
      <c r="C14" s="37" t="s">
        <v>65</v>
      </c>
      <c r="D14" s="50" t="s">
        <v>83</v>
      </c>
      <c r="E14" s="37" t="s">
        <v>67</v>
      </c>
      <c r="F14" s="37" t="s">
        <v>57</v>
      </c>
      <c r="G14" s="48">
        <v>41729</v>
      </c>
      <c r="H14" s="48">
        <v>41855</v>
      </c>
      <c r="I14" s="46"/>
      <c r="J14" s="40">
        <v>2619551</v>
      </c>
      <c r="K14" s="40">
        <v>2619551</v>
      </c>
      <c r="L14" s="45"/>
      <c r="M14" s="45"/>
      <c r="N14" s="40">
        <v>2619551</v>
      </c>
      <c r="O14" s="40">
        <v>2592291</v>
      </c>
      <c r="P14" s="40">
        <f>1592370.98+999920</f>
        <v>2592290.98</v>
      </c>
      <c r="Q14" s="38">
        <f t="shared" si="0"/>
        <v>2619551</v>
      </c>
      <c r="R14" s="39">
        <f t="shared" si="0"/>
        <v>2619551</v>
      </c>
      <c r="S14" s="39">
        <f t="shared" si="1"/>
        <v>2619551</v>
      </c>
      <c r="T14" s="38">
        <f t="shared" si="2"/>
        <v>2592291</v>
      </c>
      <c r="U14" s="39">
        <f t="shared" si="3"/>
        <v>2592290.98</v>
      </c>
      <c r="V14" s="39">
        <f t="shared" si="4"/>
        <v>2592290.98</v>
      </c>
      <c r="W14" s="38">
        <f t="shared" si="5"/>
        <v>2592290.98</v>
      </c>
      <c r="X14" s="53">
        <v>1</v>
      </c>
      <c r="Y14" s="53">
        <v>0.999</v>
      </c>
      <c r="Z14" s="37"/>
      <c r="AA14" s="37"/>
      <c r="AB14" s="37" t="s">
        <v>60</v>
      </c>
      <c r="AC14" s="37" t="s">
        <v>84</v>
      </c>
      <c r="AD14" s="37" t="s">
        <v>85</v>
      </c>
      <c r="AE14" s="37" t="s">
        <v>86</v>
      </c>
      <c r="AF14" s="40"/>
      <c r="AG14" s="40"/>
      <c r="AH14" s="40">
        <f t="shared" si="9"/>
        <v>27260.020000000019</v>
      </c>
      <c r="AI14" s="37"/>
      <c r="AJ14" s="41">
        <f t="shared" si="6"/>
        <v>27260</v>
      </c>
      <c r="AK14" s="41">
        <f t="shared" si="7"/>
        <v>2.0000000018626451E-2</v>
      </c>
      <c r="AL14" s="38"/>
      <c r="AM14" s="38"/>
      <c r="AN14" s="38"/>
      <c r="AO14" s="38"/>
      <c r="AP14" s="42" t="s">
        <v>52</v>
      </c>
      <c r="AQ14" s="42" t="s">
        <v>52</v>
      </c>
      <c r="AR14" s="42" t="s">
        <v>53</v>
      </c>
      <c r="AS14" s="42"/>
      <c r="AT14" s="43" t="s">
        <v>54</v>
      </c>
      <c r="AU14" s="43" t="s">
        <v>54</v>
      </c>
      <c r="AV14" s="43"/>
      <c r="AW14" s="43"/>
      <c r="AX14" s="43"/>
    </row>
    <row r="15" spans="1:50" s="44" customFormat="1" ht="75" x14ac:dyDescent="0.25">
      <c r="A15" s="37" t="s">
        <v>64</v>
      </c>
      <c r="B15" s="37">
        <v>2014</v>
      </c>
      <c r="C15" s="37" t="s">
        <v>71</v>
      </c>
      <c r="D15" s="50" t="s">
        <v>88</v>
      </c>
      <c r="E15" s="37" t="s">
        <v>51</v>
      </c>
      <c r="F15" s="37" t="s">
        <v>56</v>
      </c>
      <c r="G15" s="48">
        <v>42045</v>
      </c>
      <c r="H15" s="48">
        <v>42149</v>
      </c>
      <c r="I15" s="46"/>
      <c r="J15" s="40">
        <v>9400000</v>
      </c>
      <c r="K15" s="40">
        <v>9400000</v>
      </c>
      <c r="L15" s="45"/>
      <c r="M15" s="45"/>
      <c r="N15" s="40">
        <v>9400000</v>
      </c>
      <c r="O15" s="40">
        <f>9390599.99+9400</f>
        <v>9399999.9900000002</v>
      </c>
      <c r="P15" s="40">
        <f>9360893.26+9400</f>
        <v>9370293.2599999998</v>
      </c>
      <c r="Q15" s="38">
        <f t="shared" si="0"/>
        <v>9400000</v>
      </c>
      <c r="R15" s="38">
        <f t="shared" si="0"/>
        <v>9400000</v>
      </c>
      <c r="S15" s="39">
        <f t="shared" si="1"/>
        <v>9400000</v>
      </c>
      <c r="T15" s="38">
        <f t="shared" si="2"/>
        <v>9399999.9900000002</v>
      </c>
      <c r="U15" s="39">
        <f t="shared" si="3"/>
        <v>9370293.2599999998</v>
      </c>
      <c r="V15" s="39">
        <f t="shared" si="4"/>
        <v>9370293.2599999998</v>
      </c>
      <c r="W15" s="38">
        <f t="shared" si="5"/>
        <v>9370293.2599999998</v>
      </c>
      <c r="X15" s="53">
        <v>1</v>
      </c>
      <c r="Y15" s="53">
        <v>1</v>
      </c>
      <c r="Z15" s="37"/>
      <c r="AA15" s="37"/>
      <c r="AB15" s="37" t="s">
        <v>61</v>
      </c>
      <c r="AC15" s="37">
        <v>264848688</v>
      </c>
      <c r="AD15" s="37" t="s">
        <v>87</v>
      </c>
      <c r="AE15" s="37" t="s">
        <v>89</v>
      </c>
      <c r="AF15" s="40">
        <v>0</v>
      </c>
      <c r="AG15" s="40"/>
      <c r="AH15" s="40">
        <v>133.80000000000001</v>
      </c>
      <c r="AI15" s="37" t="s">
        <v>90</v>
      </c>
      <c r="AJ15" s="41">
        <f t="shared" si="6"/>
        <v>9.9999997764825821E-3</v>
      </c>
      <c r="AK15" s="41">
        <f t="shared" si="7"/>
        <v>29706.730000000447</v>
      </c>
      <c r="AL15" s="38">
        <f>J15*0.001</f>
        <v>9400</v>
      </c>
      <c r="AM15" s="38"/>
      <c r="AN15" s="38">
        <f>AK15+AJ15</f>
        <v>29706.740000000224</v>
      </c>
      <c r="AO15" s="38">
        <f>71506.15-AN15</f>
        <v>41799.409999999771</v>
      </c>
      <c r="AP15" s="42" t="s">
        <v>52</v>
      </c>
      <c r="AQ15" s="42" t="s">
        <v>52</v>
      </c>
      <c r="AR15" s="49" t="s">
        <v>63</v>
      </c>
      <c r="AS15" s="42" t="s">
        <v>57</v>
      </c>
      <c r="AT15" s="43" t="s">
        <v>54</v>
      </c>
      <c r="AU15" s="43" t="s">
        <v>54</v>
      </c>
      <c r="AV15" s="43"/>
      <c r="AW15" s="43"/>
      <c r="AX15" s="43"/>
    </row>
    <row r="16" spans="1:50" s="44" customFormat="1" ht="60" customHeight="1" x14ac:dyDescent="0.25">
      <c r="A16" s="37" t="s">
        <v>64</v>
      </c>
      <c r="B16" s="37">
        <v>2014</v>
      </c>
      <c r="C16" s="37" t="s">
        <v>71</v>
      </c>
      <c r="D16" s="50" t="s">
        <v>91</v>
      </c>
      <c r="E16" s="37" t="s">
        <v>67</v>
      </c>
      <c r="F16" s="37" t="s">
        <v>57</v>
      </c>
      <c r="G16" s="48">
        <v>42357</v>
      </c>
      <c r="H16" s="48">
        <v>42155</v>
      </c>
      <c r="I16" s="46"/>
      <c r="J16" s="40">
        <v>400000</v>
      </c>
      <c r="K16" s="40">
        <v>400000</v>
      </c>
      <c r="L16" s="45"/>
      <c r="M16" s="45"/>
      <c r="N16" s="40">
        <v>400000</v>
      </c>
      <c r="O16" s="40">
        <v>398000</v>
      </c>
      <c r="P16" s="40">
        <v>398000</v>
      </c>
      <c r="Q16" s="38">
        <f t="shared" si="0"/>
        <v>400000</v>
      </c>
      <c r="R16" s="38">
        <f t="shared" si="0"/>
        <v>400000</v>
      </c>
      <c r="S16" s="39">
        <f t="shared" si="1"/>
        <v>400000</v>
      </c>
      <c r="T16" s="38">
        <f t="shared" si="2"/>
        <v>398000</v>
      </c>
      <c r="U16" s="39">
        <f t="shared" si="3"/>
        <v>398000</v>
      </c>
      <c r="V16" s="39">
        <f t="shared" si="4"/>
        <v>398000</v>
      </c>
      <c r="W16" s="38">
        <f t="shared" si="5"/>
        <v>398000</v>
      </c>
      <c r="X16" s="53">
        <v>1</v>
      </c>
      <c r="Y16" s="53">
        <v>1</v>
      </c>
      <c r="Z16" s="37"/>
      <c r="AA16" s="37"/>
      <c r="AB16" s="37" t="s">
        <v>61</v>
      </c>
      <c r="AC16" s="37" t="s">
        <v>92</v>
      </c>
      <c r="AD16" s="37" t="s">
        <v>93</v>
      </c>
      <c r="AE16" s="37" t="s">
        <v>94</v>
      </c>
      <c r="AF16" s="40">
        <v>49.29</v>
      </c>
      <c r="AG16" s="40"/>
      <c r="AH16" s="40">
        <v>6696.09</v>
      </c>
      <c r="AI16" s="37"/>
      <c r="AJ16" s="41">
        <f t="shared" si="6"/>
        <v>2000</v>
      </c>
      <c r="AK16" s="41">
        <f t="shared" si="7"/>
        <v>0</v>
      </c>
      <c r="AL16" s="38"/>
      <c r="AM16" s="38"/>
      <c r="AN16" s="38"/>
      <c r="AO16" s="38"/>
      <c r="AP16" s="42" t="s">
        <v>52</v>
      </c>
      <c r="AQ16" s="42" t="s">
        <v>52</v>
      </c>
      <c r="AR16" s="42" t="s">
        <v>53</v>
      </c>
      <c r="AS16" s="42"/>
      <c r="AT16" s="43" t="s">
        <v>54</v>
      </c>
      <c r="AU16" s="43" t="s">
        <v>54</v>
      </c>
      <c r="AV16" s="43"/>
      <c r="AW16" s="43"/>
      <c r="AX16" s="43"/>
    </row>
    <row r="17" spans="1:50" s="44" customFormat="1" ht="45" customHeight="1" x14ac:dyDescent="0.25">
      <c r="A17" s="37" t="s">
        <v>64</v>
      </c>
      <c r="B17" s="37">
        <v>2014</v>
      </c>
      <c r="C17" s="37" t="s">
        <v>71</v>
      </c>
      <c r="D17" s="50" t="s">
        <v>95</v>
      </c>
      <c r="E17" s="37" t="s">
        <v>55</v>
      </c>
      <c r="F17" s="37" t="s">
        <v>71</v>
      </c>
      <c r="G17" s="48">
        <v>41975</v>
      </c>
      <c r="H17" s="48">
        <v>42153</v>
      </c>
      <c r="I17" s="46"/>
      <c r="J17" s="40">
        <v>609124</v>
      </c>
      <c r="K17" s="40">
        <v>609124</v>
      </c>
      <c r="L17" s="45"/>
      <c r="M17" s="45"/>
      <c r="N17" s="40">
        <v>243650</v>
      </c>
      <c r="O17" s="40">
        <v>606776.21</v>
      </c>
      <c r="P17" s="40">
        <v>120606.19</v>
      </c>
      <c r="Q17" s="38">
        <f t="shared" si="0"/>
        <v>609124</v>
      </c>
      <c r="R17" s="38">
        <f t="shared" si="0"/>
        <v>609124</v>
      </c>
      <c r="S17" s="39">
        <f>N17</f>
        <v>243650</v>
      </c>
      <c r="T17" s="38">
        <f t="shared" si="2"/>
        <v>606776.21</v>
      </c>
      <c r="U17" s="39">
        <f t="shared" si="3"/>
        <v>120606.19</v>
      </c>
      <c r="V17" s="39">
        <f t="shared" si="4"/>
        <v>120606.19</v>
      </c>
      <c r="W17" s="38">
        <f t="shared" si="5"/>
        <v>120606.19</v>
      </c>
      <c r="X17" s="53">
        <v>0.8</v>
      </c>
      <c r="Y17" s="54">
        <f t="shared" ref="Y17:Y19" si="10">W17/T17</f>
        <v>0.19876552180580714</v>
      </c>
      <c r="Z17" s="37"/>
      <c r="AA17" s="37"/>
      <c r="AB17" s="37" t="s">
        <v>96</v>
      </c>
      <c r="AC17" s="37" t="s">
        <v>97</v>
      </c>
      <c r="AD17" s="37" t="s">
        <v>98</v>
      </c>
      <c r="AE17" s="37" t="s">
        <v>99</v>
      </c>
      <c r="AF17" s="40"/>
      <c r="AG17" s="40"/>
      <c r="AH17" s="40"/>
      <c r="AI17" s="37" t="s">
        <v>100</v>
      </c>
      <c r="AJ17" s="41">
        <f t="shared" si="6"/>
        <v>2347.7900000000373</v>
      </c>
      <c r="AK17" s="41">
        <f t="shared" si="7"/>
        <v>486170.01999999996</v>
      </c>
      <c r="AL17" s="38"/>
      <c r="AM17" s="38"/>
      <c r="AN17" s="38"/>
      <c r="AO17" s="38"/>
      <c r="AP17" s="42" t="s">
        <v>58</v>
      </c>
      <c r="AQ17" s="42" t="s">
        <v>58</v>
      </c>
      <c r="AR17" s="42" t="s">
        <v>62</v>
      </c>
      <c r="AS17" s="42" t="s">
        <v>4</v>
      </c>
      <c r="AT17" s="43"/>
      <c r="AU17" s="43"/>
      <c r="AV17" s="43"/>
      <c r="AW17" s="43"/>
      <c r="AX17" s="43"/>
    </row>
    <row r="18" spans="1:50" s="44" customFormat="1" ht="56.25" hidden="1" customHeight="1" x14ac:dyDescent="0.25">
      <c r="A18" s="37" t="s">
        <v>64</v>
      </c>
      <c r="B18" s="37">
        <v>2015</v>
      </c>
      <c r="C18" s="37" t="s">
        <v>104</v>
      </c>
      <c r="D18" s="36" t="s">
        <v>105</v>
      </c>
      <c r="E18" s="37" t="s">
        <v>51</v>
      </c>
      <c r="F18" s="37" t="s">
        <v>56</v>
      </c>
      <c r="G18" s="55" t="s">
        <v>101</v>
      </c>
      <c r="H18" s="55">
        <v>42614</v>
      </c>
      <c r="I18" s="51">
        <v>362890</v>
      </c>
      <c r="J18" s="40">
        <v>9686700</v>
      </c>
      <c r="K18" s="40">
        <v>9837775.5</v>
      </c>
      <c r="L18" s="45">
        <v>1170106.8600000001</v>
      </c>
      <c r="M18" s="45">
        <v>0</v>
      </c>
      <c r="N18" s="40">
        <v>2903103.99</v>
      </c>
      <c r="O18" s="40">
        <v>9837775.4800000004</v>
      </c>
      <c r="P18" s="40">
        <v>2600300.59</v>
      </c>
      <c r="Q18" s="38">
        <v>9847623.1231231224</v>
      </c>
      <c r="R18" s="38">
        <v>9837775.5</v>
      </c>
      <c r="S18" s="39">
        <v>9837775.5</v>
      </c>
      <c r="T18" s="38">
        <v>9837775.4800000004</v>
      </c>
      <c r="U18" s="39">
        <v>2600300.59</v>
      </c>
      <c r="V18" s="39">
        <v>2600300.59</v>
      </c>
      <c r="W18" s="39">
        <v>2600300.59</v>
      </c>
      <c r="X18" s="53">
        <v>0.2455</v>
      </c>
      <c r="Y18" s="54">
        <f t="shared" si="10"/>
        <v>0.26431794416190518</v>
      </c>
      <c r="Z18" s="37" t="s">
        <v>106</v>
      </c>
      <c r="AA18" s="37" t="s">
        <v>104</v>
      </c>
      <c r="AB18" s="37" t="s">
        <v>102</v>
      </c>
      <c r="AC18" s="52" t="s">
        <v>107</v>
      </c>
      <c r="AD18" s="37" t="s">
        <v>103</v>
      </c>
      <c r="AE18" s="52" t="s">
        <v>108</v>
      </c>
      <c r="AF18" s="40">
        <v>16815.75</v>
      </c>
      <c r="AG18" s="40"/>
      <c r="AH18" s="40">
        <v>319619.15000000002</v>
      </c>
      <c r="AI18" s="37"/>
      <c r="AJ18" s="41">
        <f t="shared" si="6"/>
        <v>1.9999999552965164E-2</v>
      </c>
      <c r="AK18" s="41">
        <f t="shared" si="7"/>
        <v>7237474.8900000006</v>
      </c>
      <c r="AL18" s="38"/>
      <c r="AM18" s="38"/>
      <c r="AN18" s="38">
        <v>1009344.6600000001</v>
      </c>
      <c r="AO18" s="38"/>
      <c r="AP18" s="47"/>
      <c r="AQ18" s="42" t="s">
        <v>59</v>
      </c>
      <c r="AR18" s="42"/>
      <c r="AS18" s="42"/>
      <c r="AT18" s="43"/>
      <c r="AU18" s="43"/>
      <c r="AV18" s="43"/>
      <c r="AW18" s="43"/>
      <c r="AX18" s="43"/>
    </row>
    <row r="19" spans="1:50" s="44" customFormat="1" ht="75" hidden="1" customHeight="1" x14ac:dyDescent="0.25">
      <c r="A19" s="37" t="s">
        <v>64</v>
      </c>
      <c r="B19" s="37">
        <v>2015</v>
      </c>
      <c r="C19" s="37" t="s">
        <v>104</v>
      </c>
      <c r="D19" s="36" t="s">
        <v>109</v>
      </c>
      <c r="E19" s="37" t="s">
        <v>55</v>
      </c>
      <c r="F19" s="37" t="s">
        <v>56</v>
      </c>
      <c r="G19" s="55" t="s">
        <v>101</v>
      </c>
      <c r="H19" s="55">
        <v>42461</v>
      </c>
      <c r="I19" s="51">
        <v>56043</v>
      </c>
      <c r="J19" s="40">
        <v>1076334</v>
      </c>
      <c r="K19" s="40">
        <v>914495.47</v>
      </c>
      <c r="L19" s="45">
        <v>0</v>
      </c>
      <c r="M19" s="45">
        <v>0</v>
      </c>
      <c r="N19" s="40">
        <v>537628.84</v>
      </c>
      <c r="O19" s="40">
        <v>914495.47</v>
      </c>
      <c r="P19" s="40">
        <v>274348.64</v>
      </c>
      <c r="Q19" s="38">
        <v>915410.88088088087</v>
      </c>
      <c r="R19" s="38">
        <v>914495.47</v>
      </c>
      <c r="S19" s="39">
        <v>914495.47</v>
      </c>
      <c r="T19" s="38">
        <v>914495.47</v>
      </c>
      <c r="U19" s="39">
        <v>274348.64</v>
      </c>
      <c r="V19" s="39">
        <v>274348.64</v>
      </c>
      <c r="W19" s="39">
        <v>274348.64</v>
      </c>
      <c r="X19" s="53">
        <v>0.11</v>
      </c>
      <c r="Y19" s="54">
        <f t="shared" si="10"/>
        <v>0.29999999890650092</v>
      </c>
      <c r="Z19" s="37" t="s">
        <v>110</v>
      </c>
      <c r="AA19" s="37" t="s">
        <v>104</v>
      </c>
      <c r="AB19" s="37" t="s">
        <v>102</v>
      </c>
      <c r="AC19" s="52" t="s">
        <v>111</v>
      </c>
      <c r="AD19" s="37" t="s">
        <v>103</v>
      </c>
      <c r="AE19" s="52" t="s">
        <v>112</v>
      </c>
      <c r="AF19" s="40">
        <v>3636.57</v>
      </c>
      <c r="AG19" s="40"/>
      <c r="AH19" s="40">
        <v>266916.77</v>
      </c>
      <c r="AI19" s="37"/>
      <c r="AJ19" s="41">
        <f t="shared" si="6"/>
        <v>0</v>
      </c>
      <c r="AK19" s="41">
        <f t="shared" si="7"/>
        <v>640146.82999999996</v>
      </c>
      <c r="AL19" s="38"/>
      <c r="AM19" s="38"/>
      <c r="AN19" s="38">
        <v>160762.196</v>
      </c>
      <c r="AO19" s="38"/>
      <c r="AP19" s="47"/>
      <c r="AQ19" s="42" t="s">
        <v>59</v>
      </c>
      <c r="AR19" s="42"/>
      <c r="AS19" s="42"/>
      <c r="AT19" s="43"/>
      <c r="AU19" s="43"/>
      <c r="AV19" s="43"/>
      <c r="AW19" s="43"/>
      <c r="AX19" s="43"/>
    </row>
    <row r="20" spans="1:50" x14ac:dyDescent="0.25">
      <c r="C20" s="2"/>
      <c r="D20" s="2"/>
      <c r="E20" s="2"/>
      <c r="F20" s="2"/>
      <c r="J20" s="56">
        <f>SUBTOTAL(9,J10:J19)</f>
        <v>10409124</v>
      </c>
      <c r="K20" s="56">
        <f>SUBTOTAL(9,K10:K17)</f>
        <v>10409124</v>
      </c>
      <c r="N20" s="56">
        <f>SUBTOTAL(9,N10:N17)</f>
        <v>10043650</v>
      </c>
      <c r="O20" s="56">
        <f>SUBTOTAL(9,O10:O17)</f>
        <v>10404776.199999999</v>
      </c>
      <c r="P20" s="56">
        <f>SUBTOTAL(9,P10:P17)</f>
        <v>9888899.4499999993</v>
      </c>
      <c r="Q20" s="56">
        <f>SUBTOTAL(9,Q10:Q17)</f>
        <v>10409124</v>
      </c>
      <c r="R20" s="56">
        <f>SUBTOTAL(9,R10:R17)</f>
        <v>10409124</v>
      </c>
      <c r="S20" s="56">
        <f>SUBTOTAL(9,S10:S17)</f>
        <v>10043650</v>
      </c>
      <c r="T20" s="56">
        <f>SUBTOTAL(9,T10:T17)</f>
        <v>10404776.199999999</v>
      </c>
      <c r="U20" s="56">
        <f>SUBTOTAL(9,U10:U17)</f>
        <v>9888899.4499999993</v>
      </c>
      <c r="V20" s="56">
        <f>SUBTOTAL(9,V10:V17)</f>
        <v>9888899.4499999993</v>
      </c>
      <c r="W20" s="56">
        <f>SUBTOTAL(9,W10:W17)</f>
        <v>9888899.4499999993</v>
      </c>
      <c r="X20" s="57"/>
      <c r="AJ20" s="56">
        <f>SUBTOTAL(9,AJ10:AJ17)</f>
        <v>4347.7999999998137</v>
      </c>
      <c r="AK20" s="56">
        <f>SUBTOTAL(9,AK10:AK17)</f>
        <v>515876.75000000041</v>
      </c>
      <c r="AN20" s="56">
        <f>SUBTOTAL(9,AN10:AN17)</f>
        <v>29706.740000000224</v>
      </c>
      <c r="AO20" s="56">
        <f>SUBTOTAL(9,AO10:AO17)</f>
        <v>41799.409999999771</v>
      </c>
    </row>
    <row r="21" spans="1:50" x14ac:dyDescent="0.25">
      <c r="N21" s="58"/>
      <c r="O21" s="13"/>
      <c r="P21" s="13"/>
      <c r="Q21" s="13"/>
    </row>
    <row r="22" spans="1:50" x14ac:dyDescent="0.25">
      <c r="N22" s="58"/>
      <c r="O22" s="13"/>
      <c r="P22" s="13"/>
      <c r="Q22" s="13"/>
    </row>
    <row r="23" spans="1:50" x14ac:dyDescent="0.25">
      <c r="N23" s="58"/>
      <c r="O23" s="13"/>
      <c r="P23" s="13"/>
      <c r="Q23" s="13"/>
    </row>
  </sheetData>
  <sheetProtection password="CB20" sheet="1" objects="1" scenarios="1" autoFilter="0"/>
  <autoFilter ref="A9:AX19">
    <filterColumn colId="1">
      <filters>
        <filter val="2014"/>
      </filters>
    </filterColumn>
    <filterColumn colId="37" showButton="0"/>
  </autoFilter>
  <mergeCells count="45"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  <mergeCell ref="AH8:AH9"/>
    <mergeCell ref="AI8:AI9"/>
    <mergeCell ref="AJ8:AJ9"/>
    <mergeCell ref="AK8:AK9"/>
    <mergeCell ref="AL8:AM9"/>
    <mergeCell ref="AN8:AO8"/>
    <mergeCell ref="AB8:AB9"/>
    <mergeCell ref="AC8:AC9"/>
    <mergeCell ref="AD8:AD9"/>
    <mergeCell ref="AE8:AE9"/>
    <mergeCell ref="AF8:AF9"/>
    <mergeCell ref="AG8:AG9"/>
    <mergeCell ref="M8:M9"/>
    <mergeCell ref="N8:N9"/>
    <mergeCell ref="O8:O9"/>
    <mergeCell ref="P8:P9"/>
    <mergeCell ref="Q8:X8"/>
    <mergeCell ref="Z8:AA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N2:P2"/>
    <mergeCell ref="C3:I3"/>
    <mergeCell ref="N3:P3"/>
    <mergeCell ref="C4:E4"/>
    <mergeCell ref="G4:I5"/>
    <mergeCell ref="N4:P4"/>
  </mergeCells>
  <conditionalFormatting sqref="AQ10:AQ19">
    <cfRule type="containsText" dxfId="7" priority="1" stopIfTrue="1" operator="containsText" text="DEFINICIÓN">
      <formula>NOT(ISERROR(SEARCH("DEFINICIÓN",AQ10)))</formula>
    </cfRule>
    <cfRule type="containsText" dxfId="6" priority="2" operator="containsText" text="CANCELADA">
      <formula>NOT(ISERROR(SEARCH("CANCELADA",AQ10)))</formula>
    </cfRule>
    <cfRule type="containsText" dxfId="5" priority="3" stopIfTrue="1" operator="containsText" text="EN PROCESO">
      <formula>NOT(ISERROR(SEARCH("EN PROCESO",AQ10)))</formula>
    </cfRule>
    <cfRule type="containsText" dxfId="4" priority="4" operator="containsText" text="TERMINADA">
      <formula>NOT(ISERROR(SEARCH("TERMINADA",AQ10)))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AX23"/>
  <sheetViews>
    <sheetView showGridLines="0" zoomScale="85" zoomScaleNormal="85" workbookViewId="0">
      <pane xSplit="5" ySplit="9" topLeftCell="F18" activePane="bottomRight" state="frozen"/>
      <selection pane="topRight" activeCell="F1" sqref="F1"/>
      <selection pane="bottomLeft" activeCell="A10" sqref="A10"/>
      <selection pane="bottomRight" activeCell="F18" sqref="F18"/>
    </sheetView>
  </sheetViews>
  <sheetFormatPr baseColWidth="10" defaultColWidth="11.42578125" defaultRowHeight="15" x14ac:dyDescent="0.25"/>
  <cols>
    <col min="1" max="1" width="9.140625" style="1" customWidth="1"/>
    <col min="2" max="2" width="6.5703125" style="1" customWidth="1"/>
    <col min="3" max="3" width="13.140625" style="1" customWidth="1"/>
    <col min="4" max="4" width="39.28515625" style="1" customWidth="1"/>
    <col min="5" max="5" width="18" style="1" customWidth="1"/>
    <col min="6" max="6" width="17.28515625" style="1" customWidth="1"/>
    <col min="7" max="7" width="20.85546875" style="1" customWidth="1"/>
    <col min="8" max="8" width="20.7109375" style="1" customWidth="1"/>
    <col min="9" max="9" width="20.5703125" style="1" hidden="1" customWidth="1"/>
    <col min="10" max="10" width="18.42578125" style="1" customWidth="1"/>
    <col min="11" max="11" width="21.140625" style="1" customWidth="1"/>
    <col min="12" max="12" width="21.5703125" style="2" hidden="1" customWidth="1"/>
    <col min="13" max="13" width="21.7109375" style="2" hidden="1" customWidth="1"/>
    <col min="14" max="15" width="19" style="1" customWidth="1"/>
    <col min="16" max="16" width="19.7109375" style="1" customWidth="1"/>
    <col min="17" max="19" width="19.42578125" style="1" hidden="1" customWidth="1"/>
    <col min="20" max="20" width="20.7109375" style="1" hidden="1" customWidth="1"/>
    <col min="21" max="21" width="18.42578125" style="1" hidden="1" customWidth="1"/>
    <col min="22" max="23" width="20.7109375" style="1" hidden="1" customWidth="1"/>
    <col min="24" max="25" width="11.42578125" style="1" customWidth="1"/>
    <col min="26" max="26" width="27.28515625" style="1" customWidth="1"/>
    <col min="27" max="27" width="15.85546875" style="1" customWidth="1"/>
    <col min="28" max="28" width="21.42578125" style="1" customWidth="1"/>
    <col min="29" max="29" width="37.42578125" style="1" customWidth="1"/>
    <col min="30" max="30" width="26.42578125" style="1" customWidth="1"/>
    <col min="31" max="31" width="26" style="1" customWidth="1"/>
    <col min="32" max="32" width="18.85546875" style="1" customWidth="1"/>
    <col min="33" max="33" width="19.28515625" style="1" customWidth="1"/>
    <col min="34" max="34" width="24.28515625" style="1" customWidth="1"/>
    <col min="35" max="35" width="66.7109375" style="1" customWidth="1"/>
    <col min="36" max="36" width="16.28515625" style="1" hidden="1" customWidth="1"/>
    <col min="37" max="37" width="17.140625" style="1" hidden="1" customWidth="1"/>
    <col min="38" max="38" width="14.28515625" style="1" hidden="1" customWidth="1"/>
    <col min="39" max="39" width="31.42578125" style="1" hidden="1" customWidth="1"/>
    <col min="40" max="41" width="17.42578125" style="1" hidden="1" customWidth="1"/>
    <col min="42" max="42" width="16.28515625" style="1" hidden="1" customWidth="1"/>
    <col min="43" max="43" width="16.140625" style="1" hidden="1" customWidth="1"/>
    <col min="44" max="44" width="29.28515625" style="1" hidden="1" customWidth="1"/>
    <col min="45" max="45" width="19.7109375" style="1" hidden="1" customWidth="1"/>
    <col min="46" max="50" width="17.85546875" style="1" hidden="1" customWidth="1"/>
    <col min="51" max="51" width="46.42578125" style="1" customWidth="1"/>
    <col min="52" max="16384" width="11.42578125" style="1"/>
  </cols>
  <sheetData>
    <row r="2" spans="1:50" x14ac:dyDescent="0.25">
      <c r="M2" s="3"/>
      <c r="N2" s="4"/>
      <c r="O2" s="4"/>
      <c r="P2" s="4"/>
    </row>
    <row r="3" spans="1:50" x14ac:dyDescent="0.25">
      <c r="C3" s="5" t="s">
        <v>0</v>
      </c>
      <c r="D3" s="5"/>
      <c r="E3" s="5"/>
      <c r="F3" s="5"/>
      <c r="G3" s="5"/>
      <c r="H3" s="5"/>
      <c r="I3" s="5"/>
      <c r="J3" s="6"/>
      <c r="K3" s="6"/>
      <c r="L3" s="7"/>
      <c r="M3" s="3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</row>
    <row r="4" spans="1:50" x14ac:dyDescent="0.25">
      <c r="C4" s="5"/>
      <c r="D4" s="5"/>
      <c r="E4" s="5"/>
      <c r="G4" s="8" t="s">
        <v>1</v>
      </c>
      <c r="H4" s="8"/>
      <c r="I4" s="8"/>
      <c r="J4" s="9"/>
      <c r="K4" s="9"/>
      <c r="L4" s="10"/>
      <c r="M4" s="3"/>
      <c r="N4" s="4"/>
      <c r="O4" s="4"/>
      <c r="P4" s="4"/>
      <c r="Q4" s="11"/>
      <c r="R4" s="11"/>
      <c r="S4" s="11"/>
      <c r="T4" s="11"/>
      <c r="U4" s="11"/>
      <c r="V4" s="11"/>
      <c r="W4" s="11"/>
      <c r="X4" s="11"/>
      <c r="Y4" s="11"/>
    </row>
    <row r="5" spans="1:50" x14ac:dyDescent="0.25">
      <c r="C5" s="12"/>
      <c r="G5" s="8"/>
      <c r="H5" s="8"/>
      <c r="I5" s="8"/>
      <c r="J5" s="9"/>
      <c r="K5" s="9"/>
      <c r="L5" s="10"/>
      <c r="M5" s="10"/>
      <c r="N5" s="9"/>
    </row>
    <row r="6" spans="1:50" x14ac:dyDescent="0.25">
      <c r="C6" s="12"/>
      <c r="K6" s="13"/>
    </row>
    <row r="7" spans="1:50" x14ac:dyDescent="0.25">
      <c r="F7" s="13"/>
      <c r="J7" s="14"/>
      <c r="K7" s="14"/>
      <c r="L7" s="14"/>
      <c r="M7" s="14">
        <f>SUBTOTAL(9,M10:M19)</f>
        <v>0</v>
      </c>
      <c r="N7" s="14"/>
      <c r="O7" s="14"/>
      <c r="P7" s="14"/>
    </row>
    <row r="8" spans="1:50" s="27" customFormat="1" ht="16.5" customHeight="1" thickBot="1" x14ac:dyDescent="0.3">
      <c r="A8" s="15" t="s">
        <v>2</v>
      </c>
      <c r="B8" s="16" t="s">
        <v>3</v>
      </c>
      <c r="C8" s="17" t="s">
        <v>4</v>
      </c>
      <c r="D8" s="17" t="s">
        <v>5</v>
      </c>
      <c r="E8" s="17" t="s">
        <v>6</v>
      </c>
      <c r="F8" s="17" t="s">
        <v>7</v>
      </c>
      <c r="G8" s="18" t="s">
        <v>8</v>
      </c>
      <c r="H8" s="15" t="s">
        <v>9</v>
      </c>
      <c r="I8" s="19" t="s">
        <v>10</v>
      </c>
      <c r="J8" s="16" t="s">
        <v>11</v>
      </c>
      <c r="K8" s="16" t="s">
        <v>12</v>
      </c>
      <c r="L8" s="16" t="s">
        <v>13</v>
      </c>
      <c r="M8" s="16" t="s">
        <v>14</v>
      </c>
      <c r="N8" s="16" t="s">
        <v>15</v>
      </c>
      <c r="O8" s="16" t="s">
        <v>16</v>
      </c>
      <c r="P8" s="17" t="s">
        <v>17</v>
      </c>
      <c r="Q8" s="20" t="s">
        <v>18</v>
      </c>
      <c r="R8" s="21"/>
      <c r="S8" s="21"/>
      <c r="T8" s="21"/>
      <c r="U8" s="21"/>
      <c r="V8" s="21"/>
      <c r="W8" s="21"/>
      <c r="X8" s="22"/>
      <c r="Y8" s="23"/>
      <c r="Z8" s="24" t="s">
        <v>19</v>
      </c>
      <c r="AA8" s="24"/>
      <c r="AB8" s="19" t="s">
        <v>20</v>
      </c>
      <c r="AC8" s="25" t="s">
        <v>21</v>
      </c>
      <c r="AD8" s="25" t="s">
        <v>22</v>
      </c>
      <c r="AE8" s="16" t="s">
        <v>23</v>
      </c>
      <c r="AF8" s="16" t="s">
        <v>24</v>
      </c>
      <c r="AG8" s="16" t="s">
        <v>25</v>
      </c>
      <c r="AH8" s="16" t="s">
        <v>26</v>
      </c>
      <c r="AI8" s="25" t="s">
        <v>27</v>
      </c>
      <c r="AJ8" s="26" t="s">
        <v>28</v>
      </c>
      <c r="AK8" s="26" t="s">
        <v>29</v>
      </c>
      <c r="AL8" s="18" t="s">
        <v>30</v>
      </c>
      <c r="AM8" s="15"/>
      <c r="AN8" s="18" t="s">
        <v>31</v>
      </c>
      <c r="AO8" s="15"/>
      <c r="AP8" s="25" t="s">
        <v>32</v>
      </c>
      <c r="AQ8" s="25" t="s">
        <v>32</v>
      </c>
      <c r="AR8" s="25" t="s">
        <v>33</v>
      </c>
      <c r="AS8" s="25" t="s">
        <v>34</v>
      </c>
      <c r="AT8" s="25" t="s">
        <v>35</v>
      </c>
      <c r="AU8" s="25" t="s">
        <v>36</v>
      </c>
      <c r="AV8" s="25" t="s">
        <v>37</v>
      </c>
      <c r="AW8" s="25" t="s">
        <v>38</v>
      </c>
      <c r="AX8" s="25" t="s">
        <v>39</v>
      </c>
    </row>
    <row r="9" spans="1:50" s="27" customFormat="1" ht="31.5" x14ac:dyDescent="0.25">
      <c r="A9" s="15"/>
      <c r="B9" s="17"/>
      <c r="C9" s="17"/>
      <c r="D9" s="17"/>
      <c r="E9" s="17"/>
      <c r="F9" s="17"/>
      <c r="G9" s="18"/>
      <c r="H9" s="15"/>
      <c r="I9" s="28"/>
      <c r="J9" s="29"/>
      <c r="K9" s="16"/>
      <c r="L9" s="16"/>
      <c r="M9" s="16"/>
      <c r="N9" s="16"/>
      <c r="O9" s="29"/>
      <c r="P9" s="17"/>
      <c r="Q9" s="30" t="s">
        <v>40</v>
      </c>
      <c r="R9" s="30" t="s">
        <v>41</v>
      </c>
      <c r="S9" s="30" t="s">
        <v>42</v>
      </c>
      <c r="T9" s="30" t="s">
        <v>43</v>
      </c>
      <c r="U9" s="30" t="s">
        <v>44</v>
      </c>
      <c r="V9" s="30" t="s">
        <v>17</v>
      </c>
      <c r="W9" s="30" t="s">
        <v>45</v>
      </c>
      <c r="X9" s="30" t="s">
        <v>46</v>
      </c>
      <c r="Y9" s="30" t="s">
        <v>47</v>
      </c>
      <c r="Z9" s="31" t="s">
        <v>48</v>
      </c>
      <c r="AA9" s="31" t="s">
        <v>4</v>
      </c>
      <c r="AB9" s="28"/>
      <c r="AC9" s="32"/>
      <c r="AD9" s="32"/>
      <c r="AE9" s="16"/>
      <c r="AF9" s="16"/>
      <c r="AG9" s="16"/>
      <c r="AH9" s="16"/>
      <c r="AI9" s="32"/>
      <c r="AJ9" s="33"/>
      <c r="AK9" s="33"/>
      <c r="AL9" s="18"/>
      <c r="AM9" s="15"/>
      <c r="AN9" s="34" t="s">
        <v>49</v>
      </c>
      <c r="AO9" s="35" t="s">
        <v>50</v>
      </c>
      <c r="AP9" s="32"/>
      <c r="AQ9" s="32"/>
      <c r="AR9" s="32"/>
      <c r="AS9" s="32"/>
      <c r="AT9" s="32"/>
      <c r="AU9" s="32"/>
      <c r="AV9" s="32"/>
      <c r="AW9" s="32"/>
      <c r="AX9" s="32"/>
    </row>
    <row r="10" spans="1:50" s="44" customFormat="1" ht="45" hidden="1" customHeight="1" x14ac:dyDescent="0.25">
      <c r="A10" s="37" t="s">
        <v>64</v>
      </c>
      <c r="B10" s="37">
        <v>2013</v>
      </c>
      <c r="C10" s="37" t="s">
        <v>65</v>
      </c>
      <c r="D10" s="50" t="s">
        <v>66</v>
      </c>
      <c r="E10" s="37" t="s">
        <v>67</v>
      </c>
      <c r="F10" s="37" t="s">
        <v>57</v>
      </c>
      <c r="G10" s="48">
        <v>41729</v>
      </c>
      <c r="H10" s="48">
        <v>42007</v>
      </c>
      <c r="I10" s="46"/>
      <c r="J10" s="40">
        <v>2000000</v>
      </c>
      <c r="K10" s="40">
        <v>2000000</v>
      </c>
      <c r="L10" s="45"/>
      <c r="M10" s="45"/>
      <c r="N10" s="40">
        <v>2000000</v>
      </c>
      <c r="O10" s="40">
        <v>1977475.2</v>
      </c>
      <c r="P10" s="40">
        <v>1977475.2</v>
      </c>
      <c r="Q10" s="38">
        <f t="shared" ref="Q10:R17" si="0">J10</f>
        <v>2000000</v>
      </c>
      <c r="R10" s="39">
        <f t="shared" si="0"/>
        <v>2000000</v>
      </c>
      <c r="S10" s="39">
        <f t="shared" ref="S10:S16" si="1">R10</f>
        <v>2000000</v>
      </c>
      <c r="T10" s="38">
        <f t="shared" ref="T10:T17" si="2">O10</f>
        <v>1977475.2</v>
      </c>
      <c r="U10" s="39">
        <f t="shared" ref="U10:U17" si="3">V10</f>
        <v>1977475.2</v>
      </c>
      <c r="V10" s="39">
        <f t="shared" ref="V10:V17" si="4">P10</f>
        <v>1977475.2</v>
      </c>
      <c r="W10" s="38">
        <f t="shared" ref="W10:W17" si="5">V10</f>
        <v>1977475.2</v>
      </c>
      <c r="X10" s="53">
        <v>1</v>
      </c>
      <c r="Y10" s="53">
        <v>1</v>
      </c>
      <c r="Z10" s="37"/>
      <c r="AA10" s="37"/>
      <c r="AB10" s="37" t="s">
        <v>60</v>
      </c>
      <c r="AC10" s="37" t="s">
        <v>68</v>
      </c>
      <c r="AD10" s="37" t="s">
        <v>69</v>
      </c>
      <c r="AE10" s="37" t="s">
        <v>70</v>
      </c>
      <c r="AF10" s="40"/>
      <c r="AG10" s="40"/>
      <c r="AH10" s="40">
        <f>N10-P10</f>
        <v>22524.800000000047</v>
      </c>
      <c r="AI10" s="37"/>
      <c r="AJ10" s="41">
        <f t="shared" ref="AJ10:AJ19" si="6">K10-O10</f>
        <v>22524.800000000047</v>
      </c>
      <c r="AK10" s="41">
        <f t="shared" ref="AK10:AK19" si="7">O10-P10</f>
        <v>0</v>
      </c>
      <c r="AL10" s="38"/>
      <c r="AM10" s="38"/>
      <c r="AN10" s="38"/>
      <c r="AO10" s="38"/>
      <c r="AP10" s="42" t="s">
        <v>52</v>
      </c>
      <c r="AQ10" s="42" t="s">
        <v>52</v>
      </c>
      <c r="AR10" s="42" t="s">
        <v>53</v>
      </c>
      <c r="AS10" s="42"/>
      <c r="AT10" s="43" t="s">
        <v>54</v>
      </c>
      <c r="AU10" s="43" t="s">
        <v>54</v>
      </c>
      <c r="AV10" s="43"/>
      <c r="AW10" s="43"/>
      <c r="AX10" s="43"/>
    </row>
    <row r="11" spans="1:50" s="44" customFormat="1" ht="45" hidden="1" customHeight="1" x14ac:dyDescent="0.25">
      <c r="A11" s="37" t="s">
        <v>64</v>
      </c>
      <c r="B11" s="37">
        <v>2013</v>
      </c>
      <c r="C11" s="37" t="s">
        <v>71</v>
      </c>
      <c r="D11" s="50" t="s">
        <v>72</v>
      </c>
      <c r="E11" s="37" t="s">
        <v>55</v>
      </c>
      <c r="F11" s="37" t="s">
        <v>71</v>
      </c>
      <c r="G11" s="48">
        <v>41641</v>
      </c>
      <c r="H11" s="48">
        <v>41968</v>
      </c>
      <c r="I11" s="46"/>
      <c r="J11" s="40">
        <v>1300000</v>
      </c>
      <c r="K11" s="40">
        <v>1300000</v>
      </c>
      <c r="L11" s="45"/>
      <c r="M11" s="45"/>
      <c r="N11" s="40">
        <v>1300000</v>
      </c>
      <c r="O11" s="40">
        <v>1300000</v>
      </c>
      <c r="P11" s="40">
        <f>1081337.94+65598.6</f>
        <v>1146936.54</v>
      </c>
      <c r="Q11" s="38">
        <f t="shared" si="0"/>
        <v>1300000</v>
      </c>
      <c r="R11" s="39">
        <f t="shared" si="0"/>
        <v>1300000</v>
      </c>
      <c r="S11" s="39">
        <f t="shared" si="1"/>
        <v>1300000</v>
      </c>
      <c r="T11" s="38">
        <f t="shared" si="2"/>
        <v>1300000</v>
      </c>
      <c r="U11" s="39">
        <f t="shared" si="3"/>
        <v>1146936.54</v>
      </c>
      <c r="V11" s="39">
        <f t="shared" si="4"/>
        <v>1146936.54</v>
      </c>
      <c r="W11" s="38">
        <f t="shared" si="5"/>
        <v>1146936.54</v>
      </c>
      <c r="X11" s="53">
        <v>0.88</v>
      </c>
      <c r="Y11" s="53">
        <f t="shared" ref="Y11" si="8">W11/T11</f>
        <v>0.88225887692307692</v>
      </c>
      <c r="Z11" s="37"/>
      <c r="AA11" s="37"/>
      <c r="AB11" s="37" t="s">
        <v>60</v>
      </c>
      <c r="AC11" s="37" t="s">
        <v>73</v>
      </c>
      <c r="AD11" s="37" t="s">
        <v>69</v>
      </c>
      <c r="AE11" s="37" t="s">
        <v>74</v>
      </c>
      <c r="AF11" s="40"/>
      <c r="AG11" s="40"/>
      <c r="AH11" s="40"/>
      <c r="AI11" s="37" t="s">
        <v>75</v>
      </c>
      <c r="AJ11" s="41">
        <f t="shared" si="6"/>
        <v>0</v>
      </c>
      <c r="AK11" s="41">
        <f t="shared" si="7"/>
        <v>153063.45999999996</v>
      </c>
      <c r="AL11" s="38"/>
      <c r="AM11" s="38"/>
      <c r="AN11" s="38"/>
      <c r="AO11" s="38"/>
      <c r="AP11" s="42" t="s">
        <v>58</v>
      </c>
      <c r="AQ11" s="42" t="s">
        <v>58</v>
      </c>
      <c r="AR11" s="42" t="s">
        <v>62</v>
      </c>
      <c r="AS11" s="42" t="s">
        <v>57</v>
      </c>
      <c r="AT11" s="43"/>
      <c r="AU11" s="43"/>
      <c r="AV11" s="43"/>
      <c r="AW11" s="43"/>
      <c r="AX11" s="43"/>
    </row>
    <row r="12" spans="1:50" s="44" customFormat="1" ht="45" hidden="1" customHeight="1" x14ac:dyDescent="0.25">
      <c r="A12" s="37" t="s">
        <v>64</v>
      </c>
      <c r="B12" s="37">
        <v>2013</v>
      </c>
      <c r="C12" s="37" t="s">
        <v>71</v>
      </c>
      <c r="D12" s="50" t="s">
        <v>76</v>
      </c>
      <c r="E12" s="37" t="s">
        <v>67</v>
      </c>
      <c r="F12" s="37" t="s">
        <v>57</v>
      </c>
      <c r="G12" s="48">
        <v>41743</v>
      </c>
      <c r="H12" s="48">
        <v>41876</v>
      </c>
      <c r="I12" s="46"/>
      <c r="J12" s="40">
        <v>2500000</v>
      </c>
      <c r="K12" s="40">
        <v>2500000</v>
      </c>
      <c r="L12" s="45"/>
      <c r="M12" s="45"/>
      <c r="N12" s="40">
        <v>2500000</v>
      </c>
      <c r="O12" s="40">
        <v>2436000</v>
      </c>
      <c r="P12" s="40">
        <f>1972000+464000</f>
        <v>2436000</v>
      </c>
      <c r="Q12" s="38">
        <f t="shared" si="0"/>
        <v>2500000</v>
      </c>
      <c r="R12" s="39">
        <f t="shared" si="0"/>
        <v>2500000</v>
      </c>
      <c r="S12" s="39">
        <f t="shared" si="1"/>
        <v>2500000</v>
      </c>
      <c r="T12" s="38">
        <f t="shared" si="2"/>
        <v>2436000</v>
      </c>
      <c r="U12" s="39">
        <f t="shared" si="3"/>
        <v>2436000</v>
      </c>
      <c r="V12" s="39">
        <f t="shared" si="4"/>
        <v>2436000</v>
      </c>
      <c r="W12" s="38">
        <f t="shared" si="5"/>
        <v>2436000</v>
      </c>
      <c r="X12" s="53">
        <v>1</v>
      </c>
      <c r="Y12" s="53">
        <v>1</v>
      </c>
      <c r="Z12" s="37"/>
      <c r="AA12" s="37"/>
      <c r="AB12" s="37" t="s">
        <v>60</v>
      </c>
      <c r="AC12" s="37" t="s">
        <v>77</v>
      </c>
      <c r="AD12" s="37" t="s">
        <v>78</v>
      </c>
      <c r="AE12" s="37" t="s">
        <v>79</v>
      </c>
      <c r="AF12" s="40"/>
      <c r="AG12" s="40"/>
      <c r="AH12" s="40">
        <f t="shared" ref="AH12:AH14" si="9">N12-P12</f>
        <v>64000</v>
      </c>
      <c r="AI12" s="37"/>
      <c r="AJ12" s="41">
        <f t="shared" si="6"/>
        <v>64000</v>
      </c>
      <c r="AK12" s="41">
        <f t="shared" si="7"/>
        <v>0</v>
      </c>
      <c r="AL12" s="38"/>
      <c r="AM12" s="38"/>
      <c r="AN12" s="38"/>
      <c r="AO12" s="38"/>
      <c r="AP12" s="42" t="s">
        <v>52</v>
      </c>
      <c r="AQ12" s="42" t="s">
        <v>52</v>
      </c>
      <c r="AR12" s="42" t="s">
        <v>53</v>
      </c>
      <c r="AS12" s="42"/>
      <c r="AT12" s="43" t="s">
        <v>54</v>
      </c>
      <c r="AU12" s="43" t="s">
        <v>54</v>
      </c>
      <c r="AV12" s="43"/>
      <c r="AW12" s="43"/>
      <c r="AX12" s="43"/>
    </row>
    <row r="13" spans="1:50" s="44" customFormat="1" ht="60" hidden="1" customHeight="1" x14ac:dyDescent="0.25">
      <c r="A13" s="37" t="s">
        <v>64</v>
      </c>
      <c r="B13" s="37">
        <v>2013</v>
      </c>
      <c r="C13" s="37" t="s">
        <v>65</v>
      </c>
      <c r="D13" s="50" t="s">
        <v>80</v>
      </c>
      <c r="E13" s="37" t="s">
        <v>67</v>
      </c>
      <c r="F13" s="37" t="s">
        <v>57</v>
      </c>
      <c r="G13" s="48">
        <v>41695</v>
      </c>
      <c r="H13" s="48">
        <v>41942</v>
      </c>
      <c r="I13" s="46"/>
      <c r="J13" s="40">
        <v>600000</v>
      </c>
      <c r="K13" s="40">
        <v>600000</v>
      </c>
      <c r="L13" s="45"/>
      <c r="M13" s="45"/>
      <c r="N13" s="40">
        <v>600000</v>
      </c>
      <c r="O13" s="40">
        <v>600000</v>
      </c>
      <c r="P13" s="40">
        <v>600000</v>
      </c>
      <c r="Q13" s="38">
        <f t="shared" si="0"/>
        <v>600000</v>
      </c>
      <c r="R13" s="39">
        <f t="shared" si="0"/>
        <v>600000</v>
      </c>
      <c r="S13" s="39">
        <f t="shared" si="1"/>
        <v>600000</v>
      </c>
      <c r="T13" s="38">
        <f t="shared" si="2"/>
        <v>600000</v>
      </c>
      <c r="U13" s="39">
        <f t="shared" si="3"/>
        <v>600000</v>
      </c>
      <c r="V13" s="39">
        <f t="shared" si="4"/>
        <v>600000</v>
      </c>
      <c r="W13" s="38">
        <f t="shared" si="5"/>
        <v>600000</v>
      </c>
      <c r="X13" s="53">
        <v>1</v>
      </c>
      <c r="Y13" s="53">
        <v>1</v>
      </c>
      <c r="Z13" s="37"/>
      <c r="AA13" s="37"/>
      <c r="AB13" s="37" t="s">
        <v>60</v>
      </c>
      <c r="AC13" s="37" t="s">
        <v>81</v>
      </c>
      <c r="AD13" s="37" t="s">
        <v>69</v>
      </c>
      <c r="AE13" s="37" t="s">
        <v>82</v>
      </c>
      <c r="AF13" s="40"/>
      <c r="AG13" s="40"/>
      <c r="AH13" s="40">
        <f t="shared" si="9"/>
        <v>0</v>
      </c>
      <c r="AI13" s="37"/>
      <c r="AJ13" s="41">
        <f t="shared" si="6"/>
        <v>0</v>
      </c>
      <c r="AK13" s="41">
        <f t="shared" si="7"/>
        <v>0</v>
      </c>
      <c r="AL13" s="38"/>
      <c r="AM13" s="38"/>
      <c r="AN13" s="38"/>
      <c r="AO13" s="38"/>
      <c r="AP13" s="42" t="s">
        <v>52</v>
      </c>
      <c r="AQ13" s="42" t="s">
        <v>52</v>
      </c>
      <c r="AR13" s="42" t="s">
        <v>53</v>
      </c>
      <c r="AS13" s="42"/>
      <c r="AT13" s="43" t="s">
        <v>54</v>
      </c>
      <c r="AU13" s="43" t="s">
        <v>54</v>
      </c>
      <c r="AV13" s="43"/>
      <c r="AW13" s="43"/>
      <c r="AX13" s="43"/>
    </row>
    <row r="14" spans="1:50" s="44" customFormat="1" ht="45" hidden="1" customHeight="1" x14ac:dyDescent="0.25">
      <c r="A14" s="37" t="s">
        <v>64</v>
      </c>
      <c r="B14" s="37">
        <v>2013</v>
      </c>
      <c r="C14" s="37" t="s">
        <v>65</v>
      </c>
      <c r="D14" s="50" t="s">
        <v>83</v>
      </c>
      <c r="E14" s="37" t="s">
        <v>67</v>
      </c>
      <c r="F14" s="37" t="s">
        <v>57</v>
      </c>
      <c r="G14" s="48">
        <v>41729</v>
      </c>
      <c r="H14" s="48">
        <v>41855</v>
      </c>
      <c r="I14" s="46"/>
      <c r="J14" s="40">
        <v>2619551</v>
      </c>
      <c r="K14" s="40">
        <v>2619551</v>
      </c>
      <c r="L14" s="45"/>
      <c r="M14" s="45"/>
      <c r="N14" s="40">
        <v>2619551</v>
      </c>
      <c r="O14" s="40">
        <v>2592291</v>
      </c>
      <c r="P14" s="40">
        <f>1592370.98+999920</f>
        <v>2592290.98</v>
      </c>
      <c r="Q14" s="38">
        <f t="shared" si="0"/>
        <v>2619551</v>
      </c>
      <c r="R14" s="39">
        <f t="shared" si="0"/>
        <v>2619551</v>
      </c>
      <c r="S14" s="39">
        <f t="shared" si="1"/>
        <v>2619551</v>
      </c>
      <c r="T14" s="38">
        <f t="shared" si="2"/>
        <v>2592291</v>
      </c>
      <c r="U14" s="39">
        <f t="shared" si="3"/>
        <v>2592290.98</v>
      </c>
      <c r="V14" s="39">
        <f t="shared" si="4"/>
        <v>2592290.98</v>
      </c>
      <c r="W14" s="38">
        <f t="shared" si="5"/>
        <v>2592290.98</v>
      </c>
      <c r="X14" s="53">
        <v>1</v>
      </c>
      <c r="Y14" s="53">
        <v>0.999</v>
      </c>
      <c r="Z14" s="37"/>
      <c r="AA14" s="37"/>
      <c r="AB14" s="37" t="s">
        <v>60</v>
      </c>
      <c r="AC14" s="37" t="s">
        <v>84</v>
      </c>
      <c r="AD14" s="37" t="s">
        <v>85</v>
      </c>
      <c r="AE14" s="37" t="s">
        <v>86</v>
      </c>
      <c r="AF14" s="40"/>
      <c r="AG14" s="40"/>
      <c r="AH14" s="40">
        <f t="shared" si="9"/>
        <v>27260.020000000019</v>
      </c>
      <c r="AI14" s="37"/>
      <c r="AJ14" s="41">
        <f t="shared" si="6"/>
        <v>27260</v>
      </c>
      <c r="AK14" s="41">
        <f t="shared" si="7"/>
        <v>2.0000000018626451E-2</v>
      </c>
      <c r="AL14" s="38"/>
      <c r="AM14" s="38"/>
      <c r="AN14" s="38"/>
      <c r="AO14" s="38"/>
      <c r="AP14" s="42" t="s">
        <v>52</v>
      </c>
      <c r="AQ14" s="42" t="s">
        <v>52</v>
      </c>
      <c r="AR14" s="42" t="s">
        <v>53</v>
      </c>
      <c r="AS14" s="42"/>
      <c r="AT14" s="43" t="s">
        <v>54</v>
      </c>
      <c r="AU14" s="43" t="s">
        <v>54</v>
      </c>
      <c r="AV14" s="43"/>
      <c r="AW14" s="43"/>
      <c r="AX14" s="43"/>
    </row>
    <row r="15" spans="1:50" s="44" customFormat="1" ht="75" hidden="1" x14ac:dyDescent="0.25">
      <c r="A15" s="37" t="s">
        <v>64</v>
      </c>
      <c r="B15" s="37">
        <v>2014</v>
      </c>
      <c r="C15" s="37" t="s">
        <v>71</v>
      </c>
      <c r="D15" s="50" t="s">
        <v>88</v>
      </c>
      <c r="E15" s="37" t="s">
        <v>51</v>
      </c>
      <c r="F15" s="37" t="s">
        <v>56</v>
      </c>
      <c r="G15" s="48">
        <v>42045</v>
      </c>
      <c r="H15" s="48">
        <v>42149</v>
      </c>
      <c r="I15" s="46"/>
      <c r="J15" s="40">
        <v>9400000</v>
      </c>
      <c r="K15" s="40">
        <v>9400000</v>
      </c>
      <c r="L15" s="45"/>
      <c r="M15" s="45"/>
      <c r="N15" s="40">
        <v>9400000</v>
      </c>
      <c r="O15" s="40">
        <f>9390599.99+9400</f>
        <v>9399999.9900000002</v>
      </c>
      <c r="P15" s="40">
        <f>9360893.26+9400</f>
        <v>9370293.2599999998</v>
      </c>
      <c r="Q15" s="38">
        <f t="shared" si="0"/>
        <v>9400000</v>
      </c>
      <c r="R15" s="38">
        <f t="shared" si="0"/>
        <v>9400000</v>
      </c>
      <c r="S15" s="39">
        <f t="shared" si="1"/>
        <v>9400000</v>
      </c>
      <c r="T15" s="38">
        <f t="shared" si="2"/>
        <v>9399999.9900000002</v>
      </c>
      <c r="U15" s="39">
        <f t="shared" si="3"/>
        <v>9370293.2599999998</v>
      </c>
      <c r="V15" s="39">
        <f t="shared" si="4"/>
        <v>9370293.2599999998</v>
      </c>
      <c r="W15" s="38">
        <f t="shared" si="5"/>
        <v>9370293.2599999998</v>
      </c>
      <c r="X15" s="53">
        <v>1</v>
      </c>
      <c r="Y15" s="53">
        <v>1</v>
      </c>
      <c r="Z15" s="37"/>
      <c r="AA15" s="37"/>
      <c r="AB15" s="37" t="s">
        <v>61</v>
      </c>
      <c r="AC15" s="37">
        <v>264848688</v>
      </c>
      <c r="AD15" s="37" t="s">
        <v>87</v>
      </c>
      <c r="AE15" s="37" t="s">
        <v>89</v>
      </c>
      <c r="AF15" s="40">
        <v>0</v>
      </c>
      <c r="AG15" s="40"/>
      <c r="AH15" s="40">
        <v>133.80000000000001</v>
      </c>
      <c r="AI15" s="37" t="s">
        <v>90</v>
      </c>
      <c r="AJ15" s="41">
        <f t="shared" si="6"/>
        <v>9.9999997764825821E-3</v>
      </c>
      <c r="AK15" s="41">
        <f t="shared" si="7"/>
        <v>29706.730000000447</v>
      </c>
      <c r="AL15" s="38">
        <f>J15*0.001</f>
        <v>9400</v>
      </c>
      <c r="AM15" s="38"/>
      <c r="AN15" s="38">
        <f>AK15+AJ15</f>
        <v>29706.740000000224</v>
      </c>
      <c r="AO15" s="38">
        <f>71506.15-AN15</f>
        <v>41799.409999999771</v>
      </c>
      <c r="AP15" s="42" t="s">
        <v>52</v>
      </c>
      <c r="AQ15" s="42" t="s">
        <v>52</v>
      </c>
      <c r="AR15" s="49" t="s">
        <v>63</v>
      </c>
      <c r="AS15" s="42" t="s">
        <v>57</v>
      </c>
      <c r="AT15" s="43" t="s">
        <v>54</v>
      </c>
      <c r="AU15" s="43" t="s">
        <v>54</v>
      </c>
      <c r="AV15" s="43"/>
      <c r="AW15" s="43"/>
      <c r="AX15" s="43"/>
    </row>
    <row r="16" spans="1:50" s="44" customFormat="1" ht="60" hidden="1" customHeight="1" x14ac:dyDescent="0.25">
      <c r="A16" s="37" t="s">
        <v>64</v>
      </c>
      <c r="B16" s="37">
        <v>2014</v>
      </c>
      <c r="C16" s="37" t="s">
        <v>71</v>
      </c>
      <c r="D16" s="50" t="s">
        <v>91</v>
      </c>
      <c r="E16" s="37" t="s">
        <v>67</v>
      </c>
      <c r="F16" s="37" t="s">
        <v>57</v>
      </c>
      <c r="G16" s="48">
        <v>42357</v>
      </c>
      <c r="H16" s="48">
        <v>42155</v>
      </c>
      <c r="I16" s="46"/>
      <c r="J16" s="40">
        <v>400000</v>
      </c>
      <c r="K16" s="40">
        <v>400000</v>
      </c>
      <c r="L16" s="45"/>
      <c r="M16" s="45"/>
      <c r="N16" s="40">
        <v>400000</v>
      </c>
      <c r="O16" s="40">
        <v>398000</v>
      </c>
      <c r="P16" s="40">
        <v>398000</v>
      </c>
      <c r="Q16" s="38">
        <f t="shared" si="0"/>
        <v>400000</v>
      </c>
      <c r="R16" s="38">
        <f t="shared" si="0"/>
        <v>400000</v>
      </c>
      <c r="S16" s="39">
        <f t="shared" si="1"/>
        <v>400000</v>
      </c>
      <c r="T16" s="38">
        <f t="shared" si="2"/>
        <v>398000</v>
      </c>
      <c r="U16" s="39">
        <f t="shared" si="3"/>
        <v>398000</v>
      </c>
      <c r="V16" s="39">
        <f t="shared" si="4"/>
        <v>398000</v>
      </c>
      <c r="W16" s="38">
        <f t="shared" si="5"/>
        <v>398000</v>
      </c>
      <c r="X16" s="53">
        <v>1</v>
      </c>
      <c r="Y16" s="53">
        <v>1</v>
      </c>
      <c r="Z16" s="37"/>
      <c r="AA16" s="37"/>
      <c r="AB16" s="37" t="s">
        <v>61</v>
      </c>
      <c r="AC16" s="37" t="s">
        <v>92</v>
      </c>
      <c r="AD16" s="37" t="s">
        <v>93</v>
      </c>
      <c r="AE16" s="37" t="s">
        <v>94</v>
      </c>
      <c r="AF16" s="40">
        <v>49.29</v>
      </c>
      <c r="AG16" s="40"/>
      <c r="AH16" s="40">
        <v>6696.09</v>
      </c>
      <c r="AI16" s="37"/>
      <c r="AJ16" s="41">
        <f t="shared" si="6"/>
        <v>2000</v>
      </c>
      <c r="AK16" s="41">
        <f t="shared" si="7"/>
        <v>0</v>
      </c>
      <c r="AL16" s="38"/>
      <c r="AM16" s="38"/>
      <c r="AN16" s="38"/>
      <c r="AO16" s="38"/>
      <c r="AP16" s="42" t="s">
        <v>52</v>
      </c>
      <c r="AQ16" s="42" t="s">
        <v>52</v>
      </c>
      <c r="AR16" s="42" t="s">
        <v>53</v>
      </c>
      <c r="AS16" s="42"/>
      <c r="AT16" s="43" t="s">
        <v>54</v>
      </c>
      <c r="AU16" s="43" t="s">
        <v>54</v>
      </c>
      <c r="AV16" s="43"/>
      <c r="AW16" s="43"/>
      <c r="AX16" s="43"/>
    </row>
    <row r="17" spans="1:50" s="44" customFormat="1" ht="45" hidden="1" customHeight="1" x14ac:dyDescent="0.25">
      <c r="A17" s="37" t="s">
        <v>64</v>
      </c>
      <c r="B17" s="37">
        <v>2014</v>
      </c>
      <c r="C17" s="37" t="s">
        <v>71</v>
      </c>
      <c r="D17" s="50" t="s">
        <v>95</v>
      </c>
      <c r="E17" s="37" t="s">
        <v>55</v>
      </c>
      <c r="F17" s="37" t="s">
        <v>71</v>
      </c>
      <c r="G17" s="48">
        <v>41975</v>
      </c>
      <c r="H17" s="48">
        <v>42153</v>
      </c>
      <c r="I17" s="46"/>
      <c r="J17" s="40">
        <v>609124</v>
      </c>
      <c r="K17" s="40">
        <v>609124</v>
      </c>
      <c r="L17" s="45"/>
      <c r="M17" s="45"/>
      <c r="N17" s="40">
        <v>243650</v>
      </c>
      <c r="O17" s="40">
        <v>606776.21</v>
      </c>
      <c r="P17" s="40">
        <v>120606.19</v>
      </c>
      <c r="Q17" s="38">
        <f t="shared" si="0"/>
        <v>609124</v>
      </c>
      <c r="R17" s="38">
        <f t="shared" si="0"/>
        <v>609124</v>
      </c>
      <c r="S17" s="39">
        <f>N17</f>
        <v>243650</v>
      </c>
      <c r="T17" s="38">
        <f t="shared" si="2"/>
        <v>606776.21</v>
      </c>
      <c r="U17" s="39">
        <f t="shared" si="3"/>
        <v>120606.19</v>
      </c>
      <c r="V17" s="39">
        <f t="shared" si="4"/>
        <v>120606.19</v>
      </c>
      <c r="W17" s="38">
        <f t="shared" si="5"/>
        <v>120606.19</v>
      </c>
      <c r="X17" s="53">
        <v>0.8</v>
      </c>
      <c r="Y17" s="54">
        <f t="shared" ref="Y17:Y19" si="10">W17/T17</f>
        <v>0.19876552180580714</v>
      </c>
      <c r="Z17" s="37"/>
      <c r="AA17" s="37"/>
      <c r="AB17" s="37" t="s">
        <v>96</v>
      </c>
      <c r="AC17" s="37" t="s">
        <v>97</v>
      </c>
      <c r="AD17" s="37" t="s">
        <v>98</v>
      </c>
      <c r="AE17" s="37" t="s">
        <v>99</v>
      </c>
      <c r="AF17" s="40"/>
      <c r="AG17" s="40"/>
      <c r="AH17" s="40"/>
      <c r="AI17" s="37" t="s">
        <v>100</v>
      </c>
      <c r="AJ17" s="41">
        <f t="shared" si="6"/>
        <v>2347.7900000000373</v>
      </c>
      <c r="AK17" s="41">
        <f t="shared" si="7"/>
        <v>486170.01999999996</v>
      </c>
      <c r="AL17" s="38"/>
      <c r="AM17" s="38"/>
      <c r="AN17" s="38"/>
      <c r="AO17" s="38"/>
      <c r="AP17" s="42" t="s">
        <v>58</v>
      </c>
      <c r="AQ17" s="42" t="s">
        <v>58</v>
      </c>
      <c r="AR17" s="42" t="s">
        <v>62</v>
      </c>
      <c r="AS17" s="42" t="s">
        <v>4</v>
      </c>
      <c r="AT17" s="43"/>
      <c r="AU17" s="43"/>
      <c r="AV17" s="43"/>
      <c r="AW17" s="43"/>
      <c r="AX17" s="43"/>
    </row>
    <row r="18" spans="1:50" s="44" customFormat="1" ht="56.25" customHeight="1" x14ac:dyDescent="0.25">
      <c r="A18" s="37" t="s">
        <v>64</v>
      </c>
      <c r="B18" s="37">
        <v>2015</v>
      </c>
      <c r="C18" s="37" t="s">
        <v>104</v>
      </c>
      <c r="D18" s="36" t="s">
        <v>105</v>
      </c>
      <c r="E18" s="37" t="s">
        <v>51</v>
      </c>
      <c r="F18" s="37" t="s">
        <v>56</v>
      </c>
      <c r="G18" s="55" t="s">
        <v>101</v>
      </c>
      <c r="H18" s="55">
        <v>42614</v>
      </c>
      <c r="I18" s="51">
        <v>362890</v>
      </c>
      <c r="J18" s="40">
        <v>9686700</v>
      </c>
      <c r="K18" s="40">
        <v>9837775.5</v>
      </c>
      <c r="L18" s="45">
        <v>1170106.8600000001</v>
      </c>
      <c r="M18" s="45">
        <v>0</v>
      </c>
      <c r="N18" s="40">
        <v>2903103.99</v>
      </c>
      <c r="O18" s="40">
        <v>9837775.4800000004</v>
      </c>
      <c r="P18" s="40">
        <v>2600300.59</v>
      </c>
      <c r="Q18" s="38">
        <v>9847623.1231231224</v>
      </c>
      <c r="R18" s="38">
        <v>9837775.5</v>
      </c>
      <c r="S18" s="39">
        <v>9837775.5</v>
      </c>
      <c r="T18" s="38">
        <v>9837775.4800000004</v>
      </c>
      <c r="U18" s="39">
        <v>2600300.59</v>
      </c>
      <c r="V18" s="39">
        <v>2600300.59</v>
      </c>
      <c r="W18" s="39">
        <v>2600300.59</v>
      </c>
      <c r="X18" s="53">
        <v>0.2455</v>
      </c>
      <c r="Y18" s="54">
        <f t="shared" si="10"/>
        <v>0.26431794416190518</v>
      </c>
      <c r="Z18" s="37" t="s">
        <v>106</v>
      </c>
      <c r="AA18" s="37" t="s">
        <v>104</v>
      </c>
      <c r="AB18" s="37" t="s">
        <v>102</v>
      </c>
      <c r="AC18" s="52" t="s">
        <v>107</v>
      </c>
      <c r="AD18" s="37" t="s">
        <v>103</v>
      </c>
      <c r="AE18" s="52" t="s">
        <v>108</v>
      </c>
      <c r="AF18" s="40">
        <v>16815.75</v>
      </c>
      <c r="AG18" s="40"/>
      <c r="AH18" s="40">
        <v>319619.15000000002</v>
      </c>
      <c r="AI18" s="37"/>
      <c r="AJ18" s="41">
        <f t="shared" si="6"/>
        <v>1.9999999552965164E-2</v>
      </c>
      <c r="AK18" s="41">
        <f t="shared" si="7"/>
        <v>7237474.8900000006</v>
      </c>
      <c r="AL18" s="38"/>
      <c r="AM18" s="38"/>
      <c r="AN18" s="38">
        <v>1009344.6600000001</v>
      </c>
      <c r="AO18" s="38"/>
      <c r="AP18" s="47"/>
      <c r="AQ18" s="42" t="s">
        <v>59</v>
      </c>
      <c r="AR18" s="42"/>
      <c r="AS18" s="42"/>
      <c r="AT18" s="43"/>
      <c r="AU18" s="43"/>
      <c r="AV18" s="43"/>
      <c r="AW18" s="43"/>
      <c r="AX18" s="43"/>
    </row>
    <row r="19" spans="1:50" s="44" customFormat="1" ht="75" customHeight="1" x14ac:dyDescent="0.25">
      <c r="A19" s="37" t="s">
        <v>64</v>
      </c>
      <c r="B19" s="37">
        <v>2015</v>
      </c>
      <c r="C19" s="37" t="s">
        <v>104</v>
      </c>
      <c r="D19" s="36" t="s">
        <v>109</v>
      </c>
      <c r="E19" s="37" t="s">
        <v>55</v>
      </c>
      <c r="F19" s="37" t="s">
        <v>56</v>
      </c>
      <c r="G19" s="55" t="s">
        <v>101</v>
      </c>
      <c r="H19" s="55">
        <v>42461</v>
      </c>
      <c r="I19" s="51">
        <v>56043</v>
      </c>
      <c r="J19" s="40">
        <v>1076334</v>
      </c>
      <c r="K19" s="40">
        <v>914495.47</v>
      </c>
      <c r="L19" s="45">
        <v>0</v>
      </c>
      <c r="M19" s="45">
        <v>0</v>
      </c>
      <c r="N19" s="40">
        <v>537628.84</v>
      </c>
      <c r="O19" s="40">
        <v>914495.47</v>
      </c>
      <c r="P19" s="40">
        <v>274348.64</v>
      </c>
      <c r="Q19" s="38">
        <v>915410.88088088087</v>
      </c>
      <c r="R19" s="38">
        <v>914495.47</v>
      </c>
      <c r="S19" s="39">
        <v>914495.47</v>
      </c>
      <c r="T19" s="38">
        <v>914495.47</v>
      </c>
      <c r="U19" s="39">
        <v>274348.64</v>
      </c>
      <c r="V19" s="39">
        <v>274348.64</v>
      </c>
      <c r="W19" s="39">
        <v>274348.64</v>
      </c>
      <c r="X19" s="53">
        <v>0.11</v>
      </c>
      <c r="Y19" s="54">
        <f t="shared" si="10"/>
        <v>0.29999999890650092</v>
      </c>
      <c r="Z19" s="37" t="s">
        <v>110</v>
      </c>
      <c r="AA19" s="37" t="s">
        <v>104</v>
      </c>
      <c r="AB19" s="37" t="s">
        <v>102</v>
      </c>
      <c r="AC19" s="52" t="s">
        <v>111</v>
      </c>
      <c r="AD19" s="37" t="s">
        <v>103</v>
      </c>
      <c r="AE19" s="52" t="s">
        <v>112</v>
      </c>
      <c r="AF19" s="40">
        <v>3636.57</v>
      </c>
      <c r="AG19" s="40"/>
      <c r="AH19" s="40">
        <v>266916.77</v>
      </c>
      <c r="AI19" s="37"/>
      <c r="AJ19" s="41">
        <f t="shared" si="6"/>
        <v>0</v>
      </c>
      <c r="AK19" s="41">
        <f t="shared" si="7"/>
        <v>640146.82999999996</v>
      </c>
      <c r="AL19" s="38"/>
      <c r="AM19" s="38"/>
      <c r="AN19" s="38">
        <v>160762.196</v>
      </c>
      <c r="AO19" s="38"/>
      <c r="AP19" s="47"/>
      <c r="AQ19" s="42" t="s">
        <v>59</v>
      </c>
      <c r="AR19" s="42"/>
      <c r="AS19" s="42"/>
      <c r="AT19" s="43"/>
      <c r="AU19" s="43"/>
      <c r="AV19" s="43"/>
      <c r="AW19" s="43"/>
      <c r="AX19" s="43"/>
    </row>
    <row r="20" spans="1:50" x14ac:dyDescent="0.25">
      <c r="C20" s="2"/>
      <c r="D20" s="2"/>
      <c r="E20" s="2"/>
      <c r="F20" s="2"/>
      <c r="J20" s="56">
        <f>SUBTOTAL(9,J10:J19)</f>
        <v>10763034</v>
      </c>
      <c r="K20" s="56">
        <f>SUBTOTAL(9,K10:K19)</f>
        <v>10752270.970000001</v>
      </c>
      <c r="N20" s="56">
        <f>SUBTOTAL(9,N10:N19)</f>
        <v>3440732.83</v>
      </c>
      <c r="O20" s="56">
        <f>SUBTOTAL(9,O10:O19)</f>
        <v>10752270.950000001</v>
      </c>
      <c r="P20" s="56">
        <f>SUBTOTAL(9,P10:P19)</f>
        <v>2874649.23</v>
      </c>
      <c r="Q20" s="56">
        <f>SUBTOTAL(9,Q10:Q17)</f>
        <v>0</v>
      </c>
      <c r="R20" s="56">
        <f>SUBTOTAL(9,R10:R17)</f>
        <v>0</v>
      </c>
      <c r="S20" s="56">
        <f>SUBTOTAL(9,S10:S17)</f>
        <v>0</v>
      </c>
      <c r="T20" s="56">
        <f>SUBTOTAL(9,T10:T17)</f>
        <v>0</v>
      </c>
      <c r="U20" s="56">
        <f>SUBTOTAL(9,U10:U17)</f>
        <v>0</v>
      </c>
      <c r="V20" s="56">
        <f>SUBTOTAL(9,V10:V17)</f>
        <v>0</v>
      </c>
      <c r="W20" s="56">
        <f>SUBTOTAL(9,W10:W17)</f>
        <v>0</v>
      </c>
      <c r="X20" s="57"/>
      <c r="AJ20" s="56">
        <f>SUBTOTAL(9,AJ10:AJ17)</f>
        <v>0</v>
      </c>
      <c r="AK20" s="56">
        <f>SUBTOTAL(9,AK10:AK17)</f>
        <v>0</v>
      </c>
      <c r="AN20" s="56">
        <f>SUBTOTAL(9,AN10:AN17)</f>
        <v>0</v>
      </c>
      <c r="AO20" s="56">
        <f>SUBTOTAL(9,AO10:AO17)</f>
        <v>0</v>
      </c>
    </row>
    <row r="21" spans="1:50" x14ac:dyDescent="0.25">
      <c r="N21" s="58"/>
      <c r="O21" s="13"/>
      <c r="P21" s="13"/>
      <c r="Q21" s="13"/>
    </row>
    <row r="22" spans="1:50" x14ac:dyDescent="0.25">
      <c r="N22" s="58"/>
      <c r="O22" s="13"/>
      <c r="P22" s="13"/>
      <c r="Q22" s="13"/>
    </row>
    <row r="23" spans="1:50" x14ac:dyDescent="0.25">
      <c r="N23" s="58"/>
      <c r="O23" s="13"/>
      <c r="P23" s="13"/>
      <c r="Q23" s="13"/>
    </row>
  </sheetData>
  <sheetProtection password="CB20" sheet="1" objects="1" scenarios="1" autoFilter="0"/>
  <autoFilter ref="A9:AX19">
    <filterColumn colId="1">
      <filters>
        <filter val="2015"/>
      </filters>
    </filterColumn>
    <filterColumn colId="37" showButton="0"/>
  </autoFilter>
  <mergeCells count="45">
    <mergeCell ref="AV8:AV9"/>
    <mergeCell ref="AW8:AW9"/>
    <mergeCell ref="AX8:AX9"/>
    <mergeCell ref="AP8:AP9"/>
    <mergeCell ref="AQ8:AQ9"/>
    <mergeCell ref="AR8:AR9"/>
    <mergeCell ref="AS8:AS9"/>
    <mergeCell ref="AT8:AT9"/>
    <mergeCell ref="AU8:AU9"/>
    <mergeCell ref="AH8:AH9"/>
    <mergeCell ref="AI8:AI9"/>
    <mergeCell ref="AJ8:AJ9"/>
    <mergeCell ref="AK8:AK9"/>
    <mergeCell ref="AL8:AM9"/>
    <mergeCell ref="AN8:AO8"/>
    <mergeCell ref="AB8:AB9"/>
    <mergeCell ref="AC8:AC9"/>
    <mergeCell ref="AD8:AD9"/>
    <mergeCell ref="AE8:AE9"/>
    <mergeCell ref="AF8:AF9"/>
    <mergeCell ref="AG8:AG9"/>
    <mergeCell ref="M8:M9"/>
    <mergeCell ref="N8:N9"/>
    <mergeCell ref="O8:O9"/>
    <mergeCell ref="P8:P9"/>
    <mergeCell ref="Q8:X8"/>
    <mergeCell ref="Z8:AA8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N2:P2"/>
    <mergeCell ref="C3:I3"/>
    <mergeCell ref="N3:P3"/>
    <mergeCell ref="C4:E4"/>
    <mergeCell ref="G4:I5"/>
    <mergeCell ref="N4:P4"/>
  </mergeCells>
  <conditionalFormatting sqref="AQ10:AQ19">
    <cfRule type="containsText" dxfId="3" priority="1" stopIfTrue="1" operator="containsText" text="DEFINICIÓN">
      <formula>NOT(ISERROR(SEARCH("DEFINICIÓN",AQ10)))</formula>
    </cfRule>
    <cfRule type="containsText" dxfId="2" priority="2" operator="containsText" text="CANCELADA">
      <formula>NOT(ISERROR(SEARCH("CANCELADA",AQ10)))</formula>
    </cfRule>
    <cfRule type="containsText" dxfId="1" priority="3" stopIfTrue="1" operator="containsText" text="EN PROCESO">
      <formula>NOT(ISERROR(SEARCH("EN PROCESO",AQ10)))</formula>
    </cfRule>
    <cfRule type="containsText" dxfId="0" priority="4" operator="containsText" text="TERMINADA">
      <formula>NOT(ISERROR(SEARCH("TERMINADA",AQ10)))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2013</vt:lpstr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asocial</dc:creator>
  <cp:lastModifiedBy>Gustavo Rosiles Sanchez</cp:lastModifiedBy>
  <cp:lastPrinted>2014-04-23T16:13:20Z</cp:lastPrinted>
  <dcterms:created xsi:type="dcterms:W3CDTF">2014-02-18T15:37:39Z</dcterms:created>
  <dcterms:modified xsi:type="dcterms:W3CDTF">2016-05-05T21:11:25Z</dcterms:modified>
</cp:coreProperties>
</file>