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740" windowWidth="21630" windowHeight="4800"/>
  </bookViews>
  <sheets>
    <sheet name="PORTADA" sheetId="2" r:id="rId1"/>
    <sheet name="2011" sheetId="3" r:id="rId2"/>
    <sheet name="2012" sheetId="4" r:id="rId3"/>
    <sheet name="2013" sheetId="5" r:id="rId4"/>
    <sheet name="2014" sheetId="6" r:id="rId5"/>
    <sheet name="2015" sheetId="7" r:id="rId6"/>
  </sheets>
  <definedNames>
    <definedName name="_xlnm._FilterDatabase" localSheetId="1" hidden="1">'2011'!$A$9:$AX$35</definedName>
    <definedName name="_xlnm._FilterDatabase" localSheetId="2" hidden="1">'2012'!$A$9:$AX$35</definedName>
    <definedName name="_xlnm._FilterDatabase" localSheetId="3" hidden="1">'2013'!$A$9:$AX$35</definedName>
    <definedName name="_xlnm._FilterDatabase" localSheetId="4" hidden="1">'2014'!$A$9:$AX$35</definedName>
    <definedName name="_xlnm._FilterDatabase" localSheetId="5" hidden="1">'2015'!$A$9:$AX$35</definedName>
  </definedNames>
  <calcPr calcId="145621"/>
  <fileRecoveryPr repairLoad="1"/>
</workbook>
</file>

<file path=xl/calcChain.xml><?xml version="1.0" encoding="utf-8"?>
<calcChain xmlns="http://schemas.openxmlformats.org/spreadsheetml/2006/main">
  <c r="AN36" i="7" l="1"/>
  <c r="N36" i="7"/>
  <c r="J36" i="7"/>
  <c r="AK35" i="7"/>
  <c r="AJ35" i="7"/>
  <c r="Y35" i="7"/>
  <c r="AK34" i="7"/>
  <c r="AJ34" i="7"/>
  <c r="Y34" i="7"/>
  <c r="AK33" i="7"/>
  <c r="AJ33" i="7"/>
  <c r="Y33" i="7"/>
  <c r="AK32" i="7"/>
  <c r="AJ32" i="7"/>
  <c r="Y32" i="7"/>
  <c r="AL31" i="7"/>
  <c r="S31" i="7"/>
  <c r="R31" i="7"/>
  <c r="Q31" i="7"/>
  <c r="P31" i="7"/>
  <c r="V31" i="7" s="1"/>
  <c r="O31" i="7"/>
  <c r="AJ31" i="7" s="1"/>
  <c r="AK30" i="7"/>
  <c r="AJ30" i="7"/>
  <c r="Y30" i="7"/>
  <c r="W30" i="7"/>
  <c r="V30" i="7"/>
  <c r="U30" i="7"/>
  <c r="T30" i="7"/>
  <c r="S30" i="7"/>
  <c r="R30" i="7"/>
  <c r="Q30" i="7"/>
  <c r="AL29" i="7"/>
  <c r="T29" i="7"/>
  <c r="R29" i="7"/>
  <c r="S29" i="7" s="1"/>
  <c r="Q29" i="7"/>
  <c r="P29" i="7"/>
  <c r="AK29" i="7" s="1"/>
  <c r="O29" i="7"/>
  <c r="AJ29" i="7" s="1"/>
  <c r="AK28" i="7"/>
  <c r="AJ28" i="7"/>
  <c r="V28" i="7"/>
  <c r="W28" i="7" s="1"/>
  <c r="T28" i="7"/>
  <c r="R28" i="7"/>
  <c r="S28" i="7" s="1"/>
  <c r="Q28" i="7"/>
  <c r="AK27" i="7"/>
  <c r="AJ27" i="7"/>
  <c r="V27" i="7"/>
  <c r="W27" i="7" s="1"/>
  <c r="T27" i="7"/>
  <c r="R27" i="7"/>
  <c r="S27" i="7" s="1"/>
  <c r="Q27" i="7"/>
  <c r="AK26" i="7"/>
  <c r="AJ26" i="7"/>
  <c r="W26" i="7"/>
  <c r="V26" i="7"/>
  <c r="U26" i="7"/>
  <c r="T26" i="7"/>
  <c r="S26" i="7"/>
  <c r="R26" i="7"/>
  <c r="Q26" i="7"/>
  <c r="AK25" i="7"/>
  <c r="AJ25" i="7"/>
  <c r="V25" i="7"/>
  <c r="W25" i="7" s="1"/>
  <c r="T25" i="7"/>
  <c r="R25" i="7"/>
  <c r="S25" i="7" s="1"/>
  <c r="Q25" i="7"/>
  <c r="AK24" i="7"/>
  <c r="AJ24" i="7"/>
  <c r="V24" i="7"/>
  <c r="W24" i="7" s="1"/>
  <c r="T24" i="7"/>
  <c r="R24" i="7"/>
  <c r="S24" i="7" s="1"/>
  <c r="Q24" i="7"/>
  <c r="AK23" i="7"/>
  <c r="AJ23" i="7"/>
  <c r="V23" i="7"/>
  <c r="W23" i="7" s="1"/>
  <c r="T23" i="7"/>
  <c r="R23" i="7"/>
  <c r="Q23" i="7"/>
  <c r="AK22" i="7"/>
  <c r="AJ22" i="7"/>
  <c r="V22" i="7"/>
  <c r="W22" i="7" s="1"/>
  <c r="T22" i="7"/>
  <c r="R22" i="7"/>
  <c r="Q22" i="7"/>
  <c r="AK21" i="7"/>
  <c r="AJ21" i="7"/>
  <c r="R21" i="7"/>
  <c r="AK20" i="7"/>
  <c r="AJ20" i="7"/>
  <c r="W20" i="7"/>
  <c r="V20" i="7"/>
  <c r="Y20" i="7" s="1"/>
  <c r="U20" i="7"/>
  <c r="T20" i="7"/>
  <c r="S20" i="7"/>
  <c r="R20" i="7"/>
  <c r="Q20" i="7"/>
  <c r="AK19" i="7"/>
  <c r="AJ19" i="7"/>
  <c r="V19" i="7"/>
  <c r="Y19" i="7" s="1"/>
  <c r="T19" i="7"/>
  <c r="R19" i="7"/>
  <c r="S19" i="7" s="1"/>
  <c r="Q19" i="7"/>
  <c r="AK18" i="7"/>
  <c r="AJ18" i="7"/>
  <c r="V18" i="7"/>
  <c r="Y18" i="7" s="1"/>
  <c r="U18" i="7"/>
  <c r="T18" i="7"/>
  <c r="S18" i="7"/>
  <c r="R18" i="7"/>
  <c r="Q18" i="7"/>
  <c r="AO17" i="7"/>
  <c r="AO36" i="7" s="1"/>
  <c r="AK17" i="7"/>
  <c r="AJ17" i="7"/>
  <c r="V17" i="7"/>
  <c r="Y17" i="7" s="1"/>
  <c r="T17" i="7"/>
  <c r="R17" i="7"/>
  <c r="S17" i="7" s="1"/>
  <c r="Q17" i="7"/>
  <c r="AK16" i="7"/>
  <c r="AJ16" i="7"/>
  <c r="V16" i="7"/>
  <c r="Y16" i="7" s="1"/>
  <c r="T16" i="7"/>
  <c r="R16" i="7"/>
  <c r="S16" i="7" s="1"/>
  <c r="Q16" i="7"/>
  <c r="AK15" i="7"/>
  <c r="AJ15" i="7"/>
  <c r="W15" i="7"/>
  <c r="V15" i="7"/>
  <c r="U15" i="7"/>
  <c r="T15" i="7"/>
  <c r="S15" i="7"/>
  <c r="R15" i="7"/>
  <c r="Q15" i="7"/>
  <c r="AK14" i="7"/>
  <c r="AJ14" i="7"/>
  <c r="V14" i="7"/>
  <c r="W14" i="7" s="1"/>
  <c r="T14" i="7"/>
  <c r="R14" i="7"/>
  <c r="AK13" i="7"/>
  <c r="AJ13" i="7"/>
  <c r="W13" i="7"/>
  <c r="V13" i="7"/>
  <c r="U13" i="7"/>
  <c r="T13" i="7"/>
  <c r="S13" i="7"/>
  <c r="R13" i="7"/>
  <c r="Q13" i="7"/>
  <c r="AK12" i="7"/>
  <c r="V12" i="7"/>
  <c r="W12" i="7" s="1"/>
  <c r="T12" i="7"/>
  <c r="Q12" i="7"/>
  <c r="S12" i="7" s="1"/>
  <c r="K12" i="7"/>
  <c r="AJ12" i="7" s="1"/>
  <c r="Q11" i="7"/>
  <c r="P11" i="7"/>
  <c r="P36" i="7" s="1"/>
  <c r="O11" i="7"/>
  <c r="O36" i="7" s="1"/>
  <c r="K11" i="7"/>
  <c r="K36" i="7" s="1"/>
  <c r="AK10" i="7"/>
  <c r="AJ10" i="7"/>
  <c r="V10" i="7"/>
  <c r="Y10" i="7" s="1"/>
  <c r="U10" i="7"/>
  <c r="T10" i="7"/>
  <c r="S10" i="7"/>
  <c r="R10" i="7"/>
  <c r="Q10" i="7"/>
  <c r="Q36" i="7" s="1"/>
  <c r="M7" i="7"/>
  <c r="AO36" i="6"/>
  <c r="AN36" i="6"/>
  <c r="N36" i="6"/>
  <c r="J36" i="6"/>
  <c r="AK35" i="6"/>
  <c r="AJ35" i="6"/>
  <c r="Y35" i="6"/>
  <c r="AK34" i="6"/>
  <c r="AJ34" i="6"/>
  <c r="Y34" i="6"/>
  <c r="AK33" i="6"/>
  <c r="AJ33" i="6"/>
  <c r="Y33" i="6"/>
  <c r="AK32" i="6"/>
  <c r="AJ32" i="6"/>
  <c r="Y32" i="6"/>
  <c r="AL31" i="6"/>
  <c r="R31" i="6"/>
  <c r="S31" i="6" s="1"/>
  <c r="Q31" i="6"/>
  <c r="P31" i="6"/>
  <c r="V31" i="6" s="1"/>
  <c r="O31" i="6"/>
  <c r="AJ31" i="6" s="1"/>
  <c r="AK30" i="6"/>
  <c r="AJ30" i="6"/>
  <c r="Y30" i="6"/>
  <c r="W30" i="6"/>
  <c r="V30" i="6"/>
  <c r="U30" i="6"/>
  <c r="T30" i="6"/>
  <c r="S30" i="6"/>
  <c r="R30" i="6"/>
  <c r="Q30" i="6"/>
  <c r="AL29" i="6"/>
  <c r="T29" i="6"/>
  <c r="R29" i="6"/>
  <c r="S29" i="6" s="1"/>
  <c r="Q29" i="6"/>
  <c r="P29" i="6"/>
  <c r="AK29" i="6" s="1"/>
  <c r="O29" i="6"/>
  <c r="AJ29" i="6" s="1"/>
  <c r="AK28" i="6"/>
  <c r="AJ28" i="6"/>
  <c r="V28" i="6"/>
  <c r="W28" i="6" s="1"/>
  <c r="T28" i="6"/>
  <c r="R28" i="6"/>
  <c r="S28" i="6" s="1"/>
  <c r="Q28" i="6"/>
  <c r="AK27" i="6"/>
  <c r="AJ27" i="6"/>
  <c r="V27" i="6"/>
  <c r="W27" i="6" s="1"/>
  <c r="T27" i="6"/>
  <c r="R27" i="6"/>
  <c r="S27" i="6" s="1"/>
  <c r="Q27" i="6"/>
  <c r="AK26" i="6"/>
  <c r="AJ26" i="6"/>
  <c r="W26" i="6"/>
  <c r="V26" i="6"/>
  <c r="U26" i="6"/>
  <c r="T26" i="6"/>
  <c r="R26" i="6"/>
  <c r="S26" i="6" s="1"/>
  <c r="Q26" i="6"/>
  <c r="AK25" i="6"/>
  <c r="AJ25" i="6"/>
  <c r="V25" i="6"/>
  <c r="W25" i="6" s="1"/>
  <c r="T25" i="6"/>
  <c r="R25" i="6"/>
  <c r="S25" i="6" s="1"/>
  <c r="Q25" i="6"/>
  <c r="AK24" i="6"/>
  <c r="AJ24" i="6"/>
  <c r="V24" i="6"/>
  <c r="W24" i="6" s="1"/>
  <c r="Y24" i="6" s="1"/>
  <c r="T24" i="6"/>
  <c r="R24" i="6"/>
  <c r="S24" i="6" s="1"/>
  <c r="Q24" i="6"/>
  <c r="AK23" i="6"/>
  <c r="AJ23" i="6"/>
  <c r="W23" i="6"/>
  <c r="V23" i="6"/>
  <c r="U23" i="6"/>
  <c r="T23" i="6"/>
  <c r="R23" i="6"/>
  <c r="Q23" i="6"/>
  <c r="AK22" i="6"/>
  <c r="AJ22" i="6"/>
  <c r="W22" i="6"/>
  <c r="V22" i="6"/>
  <c r="U22" i="6"/>
  <c r="T22" i="6"/>
  <c r="R22" i="6"/>
  <c r="Q22" i="6"/>
  <c r="AK21" i="6"/>
  <c r="AJ21" i="6"/>
  <c r="R21" i="6"/>
  <c r="AK20" i="6"/>
  <c r="AJ20" i="6"/>
  <c r="V20" i="6"/>
  <c r="Y20" i="6" s="1"/>
  <c r="T20" i="6"/>
  <c r="S20" i="6"/>
  <c r="R20" i="6"/>
  <c r="Q20" i="6"/>
  <c r="AK19" i="6"/>
  <c r="AJ19" i="6"/>
  <c r="W19" i="6"/>
  <c r="V19" i="6"/>
  <c r="Y19" i="6" s="1"/>
  <c r="U19" i="6"/>
  <c r="T19" i="6"/>
  <c r="R19" i="6"/>
  <c r="S19" i="6" s="1"/>
  <c r="Q19" i="6"/>
  <c r="AK18" i="6"/>
  <c r="AJ18" i="6"/>
  <c r="V18" i="6"/>
  <c r="Y18" i="6" s="1"/>
  <c r="T18" i="6"/>
  <c r="R18" i="6"/>
  <c r="S18" i="6" s="1"/>
  <c r="Q18" i="6"/>
  <c r="AO17" i="6"/>
  <c r="AK17" i="6"/>
  <c r="AJ17" i="6"/>
  <c r="V17" i="6"/>
  <c r="Y17" i="6" s="1"/>
  <c r="T17" i="6"/>
  <c r="R17" i="6"/>
  <c r="S17" i="6" s="1"/>
  <c r="Q17" i="6"/>
  <c r="AK16" i="6"/>
  <c r="AJ16" i="6"/>
  <c r="V16" i="6"/>
  <c r="Y16" i="6" s="1"/>
  <c r="T16" i="6"/>
  <c r="R16" i="6"/>
  <c r="S16" i="6" s="1"/>
  <c r="Q16" i="6"/>
  <c r="AK15" i="6"/>
  <c r="AJ15" i="6"/>
  <c r="W15" i="6"/>
  <c r="V15" i="6"/>
  <c r="U15" i="6"/>
  <c r="T15" i="6"/>
  <c r="S15" i="6"/>
  <c r="R15" i="6"/>
  <c r="Q15" i="6"/>
  <c r="AK14" i="6"/>
  <c r="AJ14" i="6"/>
  <c r="V14" i="6"/>
  <c r="W14" i="6" s="1"/>
  <c r="T14" i="6"/>
  <c r="R14" i="6"/>
  <c r="AK13" i="6"/>
  <c r="AJ13" i="6"/>
  <c r="V13" i="6"/>
  <c r="W13" i="6" s="1"/>
  <c r="U13" i="6"/>
  <c r="T13" i="6"/>
  <c r="S13" i="6"/>
  <c r="R13" i="6"/>
  <c r="Q13" i="6"/>
  <c r="AK12" i="6"/>
  <c r="V12" i="6"/>
  <c r="W12" i="6" s="1"/>
  <c r="T12" i="6"/>
  <c r="Q12" i="6"/>
  <c r="S12" i="6" s="1"/>
  <c r="K12" i="6"/>
  <c r="AJ12" i="6" s="1"/>
  <c r="Q11" i="6"/>
  <c r="P11" i="6"/>
  <c r="P36" i="6" s="1"/>
  <c r="O11" i="6"/>
  <c r="O36" i="6" s="1"/>
  <c r="K11" i="6"/>
  <c r="K36" i="6" s="1"/>
  <c r="AK10" i="6"/>
  <c r="AJ10" i="6"/>
  <c r="V10" i="6"/>
  <c r="Y10" i="6" s="1"/>
  <c r="T10" i="6"/>
  <c r="R10" i="6"/>
  <c r="Q10" i="6"/>
  <c r="Q36" i="6" s="1"/>
  <c r="M7" i="6"/>
  <c r="AN36" i="5"/>
  <c r="N36" i="5"/>
  <c r="J36" i="5"/>
  <c r="AK35" i="5"/>
  <c r="AJ35" i="5"/>
  <c r="Y35" i="5"/>
  <c r="AK34" i="5"/>
  <c r="AJ34" i="5"/>
  <c r="Y34" i="5"/>
  <c r="AK33" i="5"/>
  <c r="AJ33" i="5"/>
  <c r="Y33" i="5"/>
  <c r="AK32" i="5"/>
  <c r="AJ32" i="5"/>
  <c r="Y32" i="5"/>
  <c r="AL31" i="5"/>
  <c r="R31" i="5"/>
  <c r="S31" i="5" s="1"/>
  <c r="Q31" i="5"/>
  <c r="P31" i="5"/>
  <c r="V31" i="5" s="1"/>
  <c r="O31" i="5"/>
  <c r="AJ31" i="5" s="1"/>
  <c r="AK30" i="5"/>
  <c r="AJ30" i="5"/>
  <c r="Y30" i="5"/>
  <c r="V30" i="5"/>
  <c r="W30" i="5" s="1"/>
  <c r="T30" i="5"/>
  <c r="R30" i="5"/>
  <c r="S30" i="5" s="1"/>
  <c r="Q30" i="5"/>
  <c r="AL29" i="5"/>
  <c r="R29" i="5"/>
  <c r="S29" i="5" s="1"/>
  <c r="Q29" i="5"/>
  <c r="P29" i="5"/>
  <c r="Y29" i="5" s="1"/>
  <c r="O29" i="5"/>
  <c r="AK29" i="5" s="1"/>
  <c r="AK28" i="5"/>
  <c r="AJ28" i="5"/>
  <c r="V28" i="5"/>
  <c r="W28" i="5" s="1"/>
  <c r="T28" i="5"/>
  <c r="R28" i="5"/>
  <c r="S28" i="5" s="1"/>
  <c r="Q28" i="5"/>
  <c r="AK27" i="5"/>
  <c r="AJ27" i="5"/>
  <c r="V27" i="5"/>
  <c r="W27" i="5" s="1"/>
  <c r="T27" i="5"/>
  <c r="R27" i="5"/>
  <c r="S27" i="5" s="1"/>
  <c r="Q27" i="5"/>
  <c r="AK26" i="5"/>
  <c r="AJ26" i="5"/>
  <c r="W26" i="5"/>
  <c r="V26" i="5"/>
  <c r="U26" i="5"/>
  <c r="T26" i="5"/>
  <c r="S26" i="5"/>
  <c r="R26" i="5"/>
  <c r="Q26" i="5"/>
  <c r="AK25" i="5"/>
  <c r="AJ25" i="5"/>
  <c r="V25" i="5"/>
  <c r="W25" i="5" s="1"/>
  <c r="T25" i="5"/>
  <c r="R25" i="5"/>
  <c r="S25" i="5" s="1"/>
  <c r="Q25" i="5"/>
  <c r="AK24" i="5"/>
  <c r="AJ24" i="5"/>
  <c r="V24" i="5"/>
  <c r="W24" i="5" s="1"/>
  <c r="T24" i="5"/>
  <c r="R24" i="5"/>
  <c r="S24" i="5" s="1"/>
  <c r="Q24" i="5"/>
  <c r="AK23" i="5"/>
  <c r="AJ23" i="5"/>
  <c r="V23" i="5"/>
  <c r="W23" i="5" s="1"/>
  <c r="T23" i="5"/>
  <c r="R23" i="5"/>
  <c r="Q23" i="5"/>
  <c r="AK22" i="5"/>
  <c r="AJ22" i="5"/>
  <c r="V22" i="5"/>
  <c r="W22" i="5" s="1"/>
  <c r="T22" i="5"/>
  <c r="R22" i="5"/>
  <c r="Q22" i="5"/>
  <c r="AK21" i="5"/>
  <c r="AJ21" i="5"/>
  <c r="R21" i="5"/>
  <c r="AK20" i="5"/>
  <c r="AJ20" i="5"/>
  <c r="V20" i="5"/>
  <c r="W20" i="5" s="1"/>
  <c r="T20" i="5"/>
  <c r="S20" i="5"/>
  <c r="R20" i="5"/>
  <c r="Q20" i="5"/>
  <c r="AK19" i="5"/>
  <c r="AJ19" i="5"/>
  <c r="W19" i="5"/>
  <c r="V19" i="5"/>
  <c r="Y19" i="5" s="1"/>
  <c r="U19" i="5"/>
  <c r="T19" i="5"/>
  <c r="R19" i="5"/>
  <c r="S19" i="5" s="1"/>
  <c r="Q19" i="5"/>
  <c r="AK18" i="5"/>
  <c r="AJ18" i="5"/>
  <c r="W18" i="5"/>
  <c r="V18" i="5"/>
  <c r="Y18" i="5" s="1"/>
  <c r="U18" i="5"/>
  <c r="T18" i="5"/>
  <c r="R18" i="5"/>
  <c r="S18" i="5" s="1"/>
  <c r="Q18" i="5"/>
  <c r="AO17" i="5"/>
  <c r="AO36" i="5" s="1"/>
  <c r="AK17" i="5"/>
  <c r="AJ17" i="5"/>
  <c r="V17" i="5"/>
  <c r="Y17" i="5" s="1"/>
  <c r="U17" i="5"/>
  <c r="T17" i="5"/>
  <c r="S17" i="5"/>
  <c r="R17" i="5"/>
  <c r="Q17" i="5"/>
  <c r="AK16" i="5"/>
  <c r="AJ16" i="5"/>
  <c r="V16" i="5"/>
  <c r="Y16" i="5" s="1"/>
  <c r="T16" i="5"/>
  <c r="R16" i="5"/>
  <c r="S16" i="5" s="1"/>
  <c r="Q16" i="5"/>
  <c r="AK15" i="5"/>
  <c r="AJ15" i="5"/>
  <c r="V15" i="5"/>
  <c r="W15" i="5" s="1"/>
  <c r="T15" i="5"/>
  <c r="S15" i="5"/>
  <c r="R15" i="5"/>
  <c r="Q15" i="5"/>
  <c r="AK14" i="5"/>
  <c r="AJ14" i="5"/>
  <c r="V14" i="5"/>
  <c r="W14" i="5" s="1"/>
  <c r="T14" i="5"/>
  <c r="R14" i="5"/>
  <c r="AK13" i="5"/>
  <c r="AJ13" i="5"/>
  <c r="V13" i="5"/>
  <c r="W13" i="5" s="1"/>
  <c r="T13" i="5"/>
  <c r="S13" i="5"/>
  <c r="R13" i="5"/>
  <c r="Q13" i="5"/>
  <c r="AK12" i="5"/>
  <c r="V12" i="5"/>
  <c r="W12" i="5" s="1"/>
  <c r="T12" i="5"/>
  <c r="Q12" i="5"/>
  <c r="S12" i="5" s="1"/>
  <c r="K12" i="5"/>
  <c r="AJ12" i="5" s="1"/>
  <c r="Q11" i="5"/>
  <c r="P11" i="5"/>
  <c r="P36" i="5" s="1"/>
  <c r="O11" i="5"/>
  <c r="O36" i="5" s="1"/>
  <c r="K11" i="5"/>
  <c r="K36" i="5" s="1"/>
  <c r="AK10" i="5"/>
  <c r="AJ10" i="5"/>
  <c r="V10" i="5"/>
  <c r="Y10" i="5" s="1"/>
  <c r="T10" i="5"/>
  <c r="R10" i="5"/>
  <c r="S10" i="5" s="1"/>
  <c r="Q10" i="5"/>
  <c r="M7" i="5"/>
  <c r="AN36" i="4"/>
  <c r="N36" i="4"/>
  <c r="J36" i="4"/>
  <c r="AK35" i="4"/>
  <c r="AJ35" i="4"/>
  <c r="Y35" i="4"/>
  <c r="AK34" i="4"/>
  <c r="AJ34" i="4"/>
  <c r="Y34" i="4"/>
  <c r="AK33" i="4"/>
  <c r="AJ33" i="4"/>
  <c r="Y33" i="4"/>
  <c r="AK32" i="4"/>
  <c r="AJ32" i="4"/>
  <c r="Y32" i="4"/>
  <c r="AL31" i="4"/>
  <c r="T31" i="4"/>
  <c r="R31" i="4"/>
  <c r="S31" i="4" s="1"/>
  <c r="Q31" i="4"/>
  <c r="P31" i="4"/>
  <c r="AK31" i="4" s="1"/>
  <c r="O31" i="4"/>
  <c r="AJ31" i="4" s="1"/>
  <c r="AK30" i="4"/>
  <c r="AJ30" i="4"/>
  <c r="Y30" i="4"/>
  <c r="V30" i="4"/>
  <c r="W30" i="4" s="1"/>
  <c r="T30" i="4"/>
  <c r="R30" i="4"/>
  <c r="S30" i="4" s="1"/>
  <c r="Q30" i="4"/>
  <c r="AL29" i="4"/>
  <c r="R29" i="4"/>
  <c r="S29" i="4" s="1"/>
  <c r="Q29" i="4"/>
  <c r="P29" i="4"/>
  <c r="Y29" i="4" s="1"/>
  <c r="O29" i="4"/>
  <c r="AK29" i="4" s="1"/>
  <c r="AK28" i="4"/>
  <c r="AJ28" i="4"/>
  <c r="V28" i="4"/>
  <c r="W28" i="4" s="1"/>
  <c r="T28" i="4"/>
  <c r="R28" i="4"/>
  <c r="S28" i="4" s="1"/>
  <c r="Q28" i="4"/>
  <c r="AK27" i="4"/>
  <c r="AJ27" i="4"/>
  <c r="V27" i="4"/>
  <c r="W27" i="4" s="1"/>
  <c r="U27" i="4"/>
  <c r="T27" i="4"/>
  <c r="S27" i="4"/>
  <c r="R27" i="4"/>
  <c r="Q27" i="4"/>
  <c r="AK26" i="4"/>
  <c r="AJ26" i="4"/>
  <c r="V26" i="4"/>
  <c r="W26" i="4" s="1"/>
  <c r="T26" i="4"/>
  <c r="R26" i="4"/>
  <c r="S26" i="4" s="1"/>
  <c r="Q26" i="4"/>
  <c r="AK25" i="4"/>
  <c r="AJ25" i="4"/>
  <c r="V25" i="4"/>
  <c r="W25" i="4" s="1"/>
  <c r="U25" i="4"/>
  <c r="T25" i="4"/>
  <c r="S25" i="4"/>
  <c r="R25" i="4"/>
  <c r="Q25" i="4"/>
  <c r="AK24" i="4"/>
  <c r="AJ24" i="4"/>
  <c r="V24" i="4"/>
  <c r="W24" i="4" s="1"/>
  <c r="Y24" i="4" s="1"/>
  <c r="U24" i="4"/>
  <c r="T24" i="4"/>
  <c r="R24" i="4"/>
  <c r="S24" i="4" s="1"/>
  <c r="Q24" i="4"/>
  <c r="AK23" i="4"/>
  <c r="AJ23" i="4"/>
  <c r="V23" i="4"/>
  <c r="W23" i="4" s="1"/>
  <c r="T23" i="4"/>
  <c r="R23" i="4"/>
  <c r="Q23" i="4"/>
  <c r="AK22" i="4"/>
  <c r="AJ22" i="4"/>
  <c r="V22" i="4"/>
  <c r="W22" i="4" s="1"/>
  <c r="T22" i="4"/>
  <c r="R22" i="4"/>
  <c r="Q22" i="4"/>
  <c r="AK21" i="4"/>
  <c r="AJ21" i="4"/>
  <c r="R21" i="4"/>
  <c r="AK20" i="4"/>
  <c r="AJ20" i="4"/>
  <c r="V20" i="4"/>
  <c r="W20" i="4" s="1"/>
  <c r="T20" i="4"/>
  <c r="S20" i="4"/>
  <c r="R20" i="4"/>
  <c r="Q20" i="4"/>
  <c r="AK19" i="4"/>
  <c r="AJ19" i="4"/>
  <c r="V19" i="4"/>
  <c r="W19" i="4" s="1"/>
  <c r="T19" i="4"/>
  <c r="R19" i="4"/>
  <c r="S19" i="4" s="1"/>
  <c r="Q19" i="4"/>
  <c r="AK18" i="4"/>
  <c r="AJ18" i="4"/>
  <c r="V18" i="4"/>
  <c r="W18" i="4" s="1"/>
  <c r="T18" i="4"/>
  <c r="R18" i="4"/>
  <c r="S18" i="4" s="1"/>
  <c r="Q18" i="4"/>
  <c r="AO17" i="4"/>
  <c r="AO36" i="4" s="1"/>
  <c r="AK17" i="4"/>
  <c r="AJ17" i="4"/>
  <c r="V17" i="4"/>
  <c r="Y17" i="4" s="1"/>
  <c r="T17" i="4"/>
  <c r="R17" i="4"/>
  <c r="S17" i="4" s="1"/>
  <c r="Q17" i="4"/>
  <c r="AK16" i="4"/>
  <c r="AJ16" i="4"/>
  <c r="W16" i="4"/>
  <c r="V16" i="4"/>
  <c r="Y16" i="4" s="1"/>
  <c r="U16" i="4"/>
  <c r="T16" i="4"/>
  <c r="S16" i="4"/>
  <c r="R16" i="4"/>
  <c r="Q16" i="4"/>
  <c r="AK15" i="4"/>
  <c r="AJ15" i="4"/>
  <c r="V15" i="4"/>
  <c r="W15" i="4" s="1"/>
  <c r="T15" i="4"/>
  <c r="S15" i="4"/>
  <c r="R15" i="4"/>
  <c r="Q15" i="4"/>
  <c r="AK14" i="4"/>
  <c r="AJ14" i="4"/>
  <c r="W14" i="4"/>
  <c r="V14" i="4"/>
  <c r="U14" i="4"/>
  <c r="T14" i="4"/>
  <c r="R14" i="4"/>
  <c r="AK13" i="4"/>
  <c r="AJ13" i="4"/>
  <c r="V13" i="4"/>
  <c r="W13" i="4" s="1"/>
  <c r="T13" i="4"/>
  <c r="S13" i="4"/>
  <c r="R13" i="4"/>
  <c r="Q13" i="4"/>
  <c r="AK12" i="4"/>
  <c r="V12" i="4"/>
  <c r="W12" i="4" s="1"/>
  <c r="T12" i="4"/>
  <c r="Q12" i="4"/>
  <c r="S12" i="4" s="1"/>
  <c r="K12" i="4"/>
  <c r="AJ12" i="4" s="1"/>
  <c r="T11" i="4"/>
  <c r="Q11" i="4"/>
  <c r="P11" i="4"/>
  <c r="P36" i="4" s="1"/>
  <c r="O11" i="4"/>
  <c r="O36" i="4" s="1"/>
  <c r="K11" i="4"/>
  <c r="K36" i="4" s="1"/>
  <c r="AK10" i="4"/>
  <c r="AJ10" i="4"/>
  <c r="V10" i="4"/>
  <c r="Y10" i="4" s="1"/>
  <c r="T10" i="4"/>
  <c r="R10" i="4"/>
  <c r="S10" i="4" s="1"/>
  <c r="Q10" i="4"/>
  <c r="Q36" i="4" s="1"/>
  <c r="M7" i="4"/>
  <c r="AK35" i="3"/>
  <c r="AJ35" i="3"/>
  <c r="Y35" i="3"/>
  <c r="AK34" i="3"/>
  <c r="AJ34" i="3"/>
  <c r="Y34" i="3"/>
  <c r="AK33" i="3"/>
  <c r="AJ33" i="3"/>
  <c r="Y33" i="3"/>
  <c r="AK32" i="3"/>
  <c r="AJ32" i="3"/>
  <c r="Y32" i="3"/>
  <c r="J36" i="3"/>
  <c r="AL31" i="3"/>
  <c r="R31" i="3"/>
  <c r="S31" i="3" s="1"/>
  <c r="Q31" i="3"/>
  <c r="P31" i="3"/>
  <c r="V31" i="3" s="1"/>
  <c r="O31" i="3"/>
  <c r="AK30" i="3"/>
  <c r="AJ30" i="3"/>
  <c r="Y30" i="3"/>
  <c r="V30" i="3"/>
  <c r="W30" i="3" s="1"/>
  <c r="T30" i="3"/>
  <c r="R30" i="3"/>
  <c r="S30" i="3" s="1"/>
  <c r="Q30" i="3"/>
  <c r="AL29" i="3"/>
  <c r="R29" i="3"/>
  <c r="S29" i="3" s="1"/>
  <c r="Q29" i="3"/>
  <c r="P29" i="3"/>
  <c r="O29" i="3"/>
  <c r="AJ29" i="3" s="1"/>
  <c r="AK28" i="3"/>
  <c r="AJ28" i="3"/>
  <c r="V28" i="3"/>
  <c r="W28" i="3" s="1"/>
  <c r="T28" i="3"/>
  <c r="R28" i="3"/>
  <c r="S28" i="3" s="1"/>
  <c r="Q28" i="3"/>
  <c r="AK27" i="3"/>
  <c r="AJ27" i="3"/>
  <c r="V27" i="3"/>
  <c r="W27" i="3" s="1"/>
  <c r="T27" i="3"/>
  <c r="R27" i="3"/>
  <c r="S27" i="3" s="1"/>
  <c r="Q27" i="3"/>
  <c r="AK26" i="3"/>
  <c r="AJ26" i="3"/>
  <c r="V26" i="3"/>
  <c r="W26" i="3" s="1"/>
  <c r="T26" i="3"/>
  <c r="R26" i="3"/>
  <c r="S26" i="3" s="1"/>
  <c r="Q26" i="3"/>
  <c r="AK25" i="3"/>
  <c r="AJ25" i="3"/>
  <c r="V25" i="3"/>
  <c r="W25" i="3" s="1"/>
  <c r="T25" i="3"/>
  <c r="R25" i="3"/>
  <c r="S25" i="3" s="1"/>
  <c r="Q25" i="3"/>
  <c r="AK24" i="3"/>
  <c r="AJ24" i="3"/>
  <c r="V24" i="3"/>
  <c r="W24" i="3" s="1"/>
  <c r="Y24" i="3" s="1"/>
  <c r="T24" i="3"/>
  <c r="R24" i="3"/>
  <c r="S24" i="3" s="1"/>
  <c r="Q24" i="3"/>
  <c r="AK23" i="3"/>
  <c r="AJ23" i="3"/>
  <c r="W23" i="3"/>
  <c r="V23" i="3"/>
  <c r="U23" i="3"/>
  <c r="T23" i="3"/>
  <c r="R23" i="3"/>
  <c r="Q23" i="3"/>
  <c r="AK22" i="3"/>
  <c r="AJ22" i="3"/>
  <c r="W22" i="3"/>
  <c r="V22" i="3"/>
  <c r="U22" i="3"/>
  <c r="T22" i="3"/>
  <c r="R22" i="3"/>
  <c r="Q22" i="3"/>
  <c r="AK21" i="3"/>
  <c r="AJ21" i="3"/>
  <c r="R21" i="3"/>
  <c r="AK20" i="3"/>
  <c r="AJ20" i="3"/>
  <c r="V20" i="3"/>
  <c r="Y20" i="3" s="1"/>
  <c r="T20" i="3"/>
  <c r="S20" i="3"/>
  <c r="R20" i="3"/>
  <c r="Q20" i="3"/>
  <c r="AK19" i="3"/>
  <c r="AJ19" i="3"/>
  <c r="W19" i="3"/>
  <c r="V19" i="3"/>
  <c r="Y19" i="3" s="1"/>
  <c r="U19" i="3"/>
  <c r="T19" i="3"/>
  <c r="S19" i="3"/>
  <c r="R19" i="3"/>
  <c r="Q19" i="3"/>
  <c r="AK18" i="3"/>
  <c r="AJ18" i="3"/>
  <c r="V18" i="3"/>
  <c r="Y18" i="3" s="1"/>
  <c r="T18" i="3"/>
  <c r="R18" i="3"/>
  <c r="S18" i="3" s="1"/>
  <c r="Q18" i="3"/>
  <c r="AO17" i="3"/>
  <c r="AK17" i="3"/>
  <c r="AJ17" i="3"/>
  <c r="V17" i="3"/>
  <c r="W17" i="3" s="1"/>
  <c r="T17" i="3"/>
  <c r="R17" i="3"/>
  <c r="S17" i="3" s="1"/>
  <c r="Q17" i="3"/>
  <c r="AK16" i="3"/>
  <c r="AJ16" i="3"/>
  <c r="V16" i="3"/>
  <c r="W16" i="3" s="1"/>
  <c r="T16" i="3"/>
  <c r="R16" i="3"/>
  <c r="S16" i="3" s="1"/>
  <c r="Q16" i="3"/>
  <c r="AK15" i="3"/>
  <c r="AJ15" i="3"/>
  <c r="V15" i="3"/>
  <c r="W15" i="3" s="1"/>
  <c r="T15" i="3"/>
  <c r="S15" i="3"/>
  <c r="R15" i="3"/>
  <c r="Q15" i="3"/>
  <c r="AK14" i="3"/>
  <c r="AJ14" i="3"/>
  <c r="V14" i="3"/>
  <c r="W14" i="3" s="1"/>
  <c r="T14" i="3"/>
  <c r="R14" i="3"/>
  <c r="AK13" i="3"/>
  <c r="AJ13" i="3"/>
  <c r="V13" i="3"/>
  <c r="W13" i="3" s="1"/>
  <c r="T13" i="3"/>
  <c r="S13" i="3"/>
  <c r="R13" i="3"/>
  <c r="Q13" i="3"/>
  <c r="AK12" i="3"/>
  <c r="V12" i="3"/>
  <c r="W12" i="3" s="1"/>
  <c r="T12" i="3"/>
  <c r="Q12" i="3"/>
  <c r="S12" i="3" s="1"/>
  <c r="K12" i="3"/>
  <c r="AJ12" i="3" s="1"/>
  <c r="Q11" i="3"/>
  <c r="P11" i="3"/>
  <c r="V11" i="3" s="1"/>
  <c r="O11" i="3"/>
  <c r="AK11" i="3" s="1"/>
  <c r="K11" i="3"/>
  <c r="R11" i="3" s="1"/>
  <c r="S11" i="3" s="1"/>
  <c r="AK10" i="3"/>
  <c r="AJ10" i="3"/>
  <c r="V10" i="3"/>
  <c r="Y10" i="3" s="1"/>
  <c r="T10" i="3"/>
  <c r="R10" i="3"/>
  <c r="S10" i="3" s="1"/>
  <c r="Q10" i="3"/>
  <c r="P36" i="3"/>
  <c r="O36" i="3"/>
  <c r="M7" i="3"/>
  <c r="U19" i="7" l="1"/>
  <c r="W19" i="7"/>
  <c r="U22" i="7"/>
  <c r="U23" i="7"/>
  <c r="Y24" i="7"/>
  <c r="U28" i="7"/>
  <c r="W18" i="7"/>
  <c r="U28" i="6"/>
  <c r="U18" i="6"/>
  <c r="W18" i="6"/>
  <c r="U20" i="6"/>
  <c r="W20" i="6"/>
  <c r="Q36" i="5"/>
  <c r="U10" i="5"/>
  <c r="W10" i="5"/>
  <c r="U13" i="5"/>
  <c r="U16" i="5"/>
  <c r="W16" i="5"/>
  <c r="U20" i="5"/>
  <c r="U22" i="5"/>
  <c r="U23" i="5"/>
  <c r="Y24" i="5"/>
  <c r="U10" i="4"/>
  <c r="W10" i="4"/>
  <c r="U12" i="4"/>
  <c r="U17" i="4"/>
  <c r="W17" i="4"/>
  <c r="W31" i="7"/>
  <c r="U31" i="7"/>
  <c r="Y31" i="7"/>
  <c r="W10" i="7"/>
  <c r="R11" i="7"/>
  <c r="S11" i="7" s="1"/>
  <c r="S36" i="7" s="1"/>
  <c r="T11" i="7"/>
  <c r="T36" i="7" s="1"/>
  <c r="V11" i="7"/>
  <c r="AK11" i="7"/>
  <c r="U12" i="7"/>
  <c r="U14" i="7"/>
  <c r="U16" i="7"/>
  <c r="W16" i="7"/>
  <c r="U17" i="7"/>
  <c r="W17" i="7"/>
  <c r="U24" i="7"/>
  <c r="U25" i="7"/>
  <c r="U27" i="7"/>
  <c r="T31" i="7"/>
  <c r="AK31" i="7"/>
  <c r="AK36" i="7" s="1"/>
  <c r="AJ11" i="7"/>
  <c r="AJ36" i="7" s="1"/>
  <c r="R12" i="7"/>
  <c r="V29" i="7"/>
  <c r="Y29" i="7"/>
  <c r="W31" i="6"/>
  <c r="U31" i="6"/>
  <c r="Y31" i="6"/>
  <c r="S10" i="6"/>
  <c r="U10" i="6"/>
  <c r="W10" i="6"/>
  <c r="R11" i="6"/>
  <c r="S11" i="6" s="1"/>
  <c r="T11" i="6"/>
  <c r="V11" i="6"/>
  <c r="AK11" i="6"/>
  <c r="U12" i="6"/>
  <c r="U14" i="6"/>
  <c r="U16" i="6"/>
  <c r="W16" i="6"/>
  <c r="U17" i="6"/>
  <c r="W17" i="6"/>
  <c r="U24" i="6"/>
  <c r="U25" i="6"/>
  <c r="U27" i="6"/>
  <c r="T31" i="6"/>
  <c r="T36" i="6" s="1"/>
  <c r="AK31" i="6"/>
  <c r="AK36" i="6" s="1"/>
  <c r="AJ11" i="6"/>
  <c r="AJ36" i="6" s="1"/>
  <c r="R12" i="6"/>
  <c r="V29" i="6"/>
  <c r="Y29" i="6"/>
  <c r="W31" i="5"/>
  <c r="U31" i="5"/>
  <c r="Y31" i="5"/>
  <c r="R11" i="5"/>
  <c r="S11" i="5" s="1"/>
  <c r="S36" i="5" s="1"/>
  <c r="T11" i="5"/>
  <c r="T36" i="5" s="1"/>
  <c r="V11" i="5"/>
  <c r="AK11" i="5"/>
  <c r="AK36" i="5" s="1"/>
  <c r="U12" i="5"/>
  <c r="U14" i="5"/>
  <c r="W17" i="5"/>
  <c r="Y20" i="5"/>
  <c r="U24" i="5"/>
  <c r="U25" i="5"/>
  <c r="U27" i="5"/>
  <c r="AJ29" i="5"/>
  <c r="T31" i="5"/>
  <c r="AK31" i="5"/>
  <c r="AJ11" i="5"/>
  <c r="AJ36" i="5" s="1"/>
  <c r="R12" i="5"/>
  <c r="U15" i="5"/>
  <c r="U28" i="5"/>
  <c r="T29" i="5"/>
  <c r="V29" i="5"/>
  <c r="U30" i="5"/>
  <c r="R11" i="4"/>
  <c r="V11" i="4"/>
  <c r="AK11" i="4"/>
  <c r="AK36" i="4" s="1"/>
  <c r="Y18" i="4"/>
  <c r="Y19" i="4"/>
  <c r="Y20" i="4"/>
  <c r="AJ29" i="4"/>
  <c r="V31" i="4"/>
  <c r="AJ11" i="4"/>
  <c r="AJ36" i="4" s="1"/>
  <c r="R12" i="4"/>
  <c r="U13" i="4"/>
  <c r="U15" i="4"/>
  <c r="U18" i="4"/>
  <c r="U19" i="4"/>
  <c r="U20" i="4"/>
  <c r="U22" i="4"/>
  <c r="U23" i="4"/>
  <c r="U26" i="4"/>
  <c r="U28" i="4"/>
  <c r="T29" i="4"/>
  <c r="T36" i="4" s="1"/>
  <c r="V29" i="4"/>
  <c r="U30" i="4"/>
  <c r="U28" i="3"/>
  <c r="AK29" i="3"/>
  <c r="AK31" i="3"/>
  <c r="T29" i="3"/>
  <c r="U10" i="3"/>
  <c r="W10" i="3"/>
  <c r="U13" i="3"/>
  <c r="U15" i="3"/>
  <c r="U18" i="3"/>
  <c r="W18" i="3"/>
  <c r="U20" i="3"/>
  <c r="W20" i="3"/>
  <c r="U26" i="3"/>
  <c r="U30" i="3"/>
  <c r="AO36" i="3"/>
  <c r="AN36" i="3"/>
  <c r="K36" i="3"/>
  <c r="Y11" i="3"/>
  <c r="W11" i="3"/>
  <c r="U11" i="3"/>
  <c r="Y31" i="3"/>
  <c r="W31" i="3"/>
  <c r="U31" i="3"/>
  <c r="AJ11" i="3"/>
  <c r="R12" i="3"/>
  <c r="Y16" i="3"/>
  <c r="Y17" i="3"/>
  <c r="V29" i="3"/>
  <c r="Y29" i="3"/>
  <c r="AJ31" i="3"/>
  <c r="T11" i="3"/>
  <c r="U12" i="3"/>
  <c r="U14" i="3"/>
  <c r="U16" i="3"/>
  <c r="U17" i="3"/>
  <c r="U24" i="3"/>
  <c r="U25" i="3"/>
  <c r="U27" i="3"/>
  <c r="T31" i="3"/>
  <c r="W29" i="7" l="1"/>
  <c r="U29" i="7"/>
  <c r="W11" i="7"/>
  <c r="W36" i="7" s="1"/>
  <c r="U11" i="7"/>
  <c r="U36" i="7" s="1"/>
  <c r="Y11" i="7"/>
  <c r="R36" i="7"/>
  <c r="V36" i="7"/>
  <c r="W11" i="6"/>
  <c r="U11" i="6"/>
  <c r="Y11" i="6"/>
  <c r="V36" i="6"/>
  <c r="S36" i="6"/>
  <c r="R36" i="6"/>
  <c r="W29" i="6"/>
  <c r="U29" i="6"/>
  <c r="U36" i="6" s="1"/>
  <c r="W29" i="5"/>
  <c r="U29" i="5"/>
  <c r="V36" i="5"/>
  <c r="W11" i="5"/>
  <c r="W36" i="5" s="1"/>
  <c r="U11" i="5"/>
  <c r="U36" i="5" s="1"/>
  <c r="Y11" i="5"/>
  <c r="R36" i="5"/>
  <c r="W31" i="4"/>
  <c r="U31" i="4"/>
  <c r="Y31" i="4"/>
  <c r="W11" i="4"/>
  <c r="U11" i="4"/>
  <c r="V36" i="4"/>
  <c r="Y11" i="4"/>
  <c r="W29" i="4"/>
  <c r="U29" i="4"/>
  <c r="S11" i="4"/>
  <c r="S36" i="4" s="1"/>
  <c r="R36" i="4"/>
  <c r="AK36" i="3"/>
  <c r="T36" i="3"/>
  <c r="V36" i="3"/>
  <c r="R36" i="3"/>
  <c r="Q36" i="3"/>
  <c r="AJ36" i="3"/>
  <c r="W29" i="3"/>
  <c r="U29" i="3"/>
  <c r="W36" i="3"/>
  <c r="U36" i="3"/>
  <c r="N36" i="3"/>
  <c r="S36" i="3"/>
  <c r="W36" i="6" l="1"/>
  <c r="W36" i="4"/>
  <c r="U36" i="4"/>
</calcChain>
</file>

<file path=xl/sharedStrings.xml><?xml version="1.0" encoding="utf-8"?>
<sst xmlns="http://schemas.openxmlformats.org/spreadsheetml/2006/main" count="2030" uniqueCount="202">
  <si>
    <t>Base de Obras FIMETRO 1er REPORTE 2016</t>
  </si>
  <si>
    <t>Fecha de corte:
30 DE MARZO DE 2016</t>
  </si>
  <si>
    <t>Zona Metropolitana</t>
  </si>
  <si>
    <t xml:space="preserve">Ejercicio </t>
  </si>
  <si>
    <t>Municipio</t>
  </si>
  <si>
    <t>Nombre de la Obra</t>
  </si>
  <si>
    <t>Tipo</t>
  </si>
  <si>
    <t>Ejecutor</t>
  </si>
  <si>
    <t>Fecha de inicio (programado)</t>
  </si>
  <si>
    <t>Fecha de término (programado)</t>
  </si>
  <si>
    <r>
      <t xml:space="preserve">Beneficiarios 
</t>
    </r>
    <r>
      <rPr>
        <b/>
        <i/>
        <sz val="12"/>
        <color theme="0"/>
        <rFont val="Calibri"/>
        <family val="2"/>
        <scheme val="minor"/>
      </rPr>
      <t>(Personas)</t>
    </r>
  </si>
  <si>
    <t>Aportación Original</t>
  </si>
  <si>
    <t>Aportación modificada (ACTAS)</t>
  </si>
  <si>
    <t>Asignación Economías</t>
  </si>
  <si>
    <t>Asignación productos financieros</t>
  </si>
  <si>
    <t>Radicados en cuenta ejecutor</t>
  </si>
  <si>
    <t>Monto contratado</t>
  </si>
  <si>
    <t>Ejercido</t>
  </si>
  <si>
    <t>IV</t>
  </si>
  <si>
    <t>Captura en SFU</t>
  </si>
  <si>
    <t>Titular de la cuenta</t>
  </si>
  <si>
    <t>No. Cuenta Bancaria</t>
  </si>
  <si>
    <t>Banco</t>
  </si>
  <si>
    <t>CLABE</t>
  </si>
  <si>
    <t>INTERESES TOTALES GENERADOS</t>
  </si>
  <si>
    <t>TOTAL DE INTERESES APLICADOS</t>
  </si>
  <si>
    <t>SALDO EN CUENTA</t>
  </si>
  <si>
    <t>OBSERVACIONES
EJECUTOR</t>
  </si>
  <si>
    <t>SALDO DE ASIGNACIÓN</t>
  </si>
  <si>
    <t>SALDO DE CONTRATO</t>
  </si>
  <si>
    <t>ENTERO MILLAR</t>
  </si>
  <si>
    <t>REINTEGROS</t>
  </si>
  <si>
    <t>ESTATUS</t>
  </si>
  <si>
    <t>ACCIONES</t>
  </si>
  <si>
    <t>RESPONSABLE</t>
  </si>
  <si>
    <t>ESTIMACIÓN FINIQUITO</t>
  </si>
  <si>
    <t>ACTA DE ENTREGA RECEPCIÓN</t>
  </si>
  <si>
    <t>ACTA DE TERMINACIÓN DE CONTRATO</t>
  </si>
  <si>
    <t>CANCELACIÓN DE CUENTA BANCARIA</t>
  </si>
  <si>
    <t>ESTADO DE CUENTA EN CERO</t>
  </si>
  <si>
    <t>Autorizado</t>
  </si>
  <si>
    <t>Modificado</t>
  </si>
  <si>
    <t>Recaudado
Ministrado</t>
  </si>
  <si>
    <t>Comprometido</t>
  </si>
  <si>
    <t>Devengado</t>
  </si>
  <si>
    <t>Pagado</t>
  </si>
  <si>
    <t>% Avance Físico</t>
  </si>
  <si>
    <t>% Avance Financiero</t>
  </si>
  <si>
    <t>Folio</t>
  </si>
  <si>
    <t>ECONOMÍAS</t>
  </si>
  <si>
    <t>PRODUCTOS FINANCIEROS</t>
  </si>
  <si>
    <t>Obra</t>
  </si>
  <si>
    <t>TERMINADA</t>
  </si>
  <si>
    <t>Proyecto cerrado</t>
  </si>
  <si>
    <t>X</t>
  </si>
  <si>
    <t>Proyecto Ejecutivo</t>
  </si>
  <si>
    <t>SOP</t>
  </si>
  <si>
    <t>IPLANEG</t>
  </si>
  <si>
    <t>Solicitar documentación de cierre del proyecto</t>
  </si>
  <si>
    <t>COBERTURA ESTATAL</t>
  </si>
  <si>
    <t>ZM MUY</t>
  </si>
  <si>
    <t>Moroleón</t>
  </si>
  <si>
    <t>Pavimentación de la calle Pípila de Uriangato y Álvaro Obregón de Moroleón</t>
  </si>
  <si>
    <t>GUA11130100098161</t>
  </si>
  <si>
    <t>SFA</t>
  </si>
  <si>
    <t>65-50318626-9</t>
  </si>
  <si>
    <t>BANCO SANTANDER (MÉXICO), S.A.</t>
  </si>
  <si>
    <t>CLABE 014210655031862697</t>
  </si>
  <si>
    <t>Se solicitó con oficios DGP/244/2016 del 18.02.2016 y DGP/0284/2016 del 24.02.2016 a la SFIA el reintegro al fideicomiso y la cancelación de la cuenta bancaria
La SFIA argumenta que es necesario regularizar el ingreso por transferencia de $3,000,000.00 realizado a la cuenta bancaria 01901637460 Scotiabank Inverlat (del Colector de aguas pluviales) desde el mes de agosto de 2013, para que estén en posibilidad de tramitar el reintegro al fideicomiso.</t>
  </si>
  <si>
    <t>Colector de aguas pluviales Zona Metropolitana, Uriangato - Moroleón</t>
  </si>
  <si>
    <t>GUA11130100098239</t>
  </si>
  <si>
    <t>019-01637460</t>
  </si>
  <si>
    <t>SCOTIABANK INVERLAT, S.A.</t>
  </si>
  <si>
    <t>044210019016374606</t>
  </si>
  <si>
    <t>Se solicitó con oficio DGP/241/2016 del 18.02.2016 a la SFIA el reintegro al fideicomiso y la cancelación de la cuenta bancaria
La SFIA argumenta que es necesario regularizar el ingreso por transferencia de $3,000,000.00 realizado de la cuenta bancaria 65503186269 Santander (México) (pavimentación calles Pípila y Alvaro Obregón) desde el mes de agosto de 2013, para que estén en posibilidad de tramitar el reintegro al fideicomiso</t>
  </si>
  <si>
    <t>EN PROCESO</t>
  </si>
  <si>
    <t>Secretaría de Finanzas, Inversión y Administración</t>
  </si>
  <si>
    <t>Uriangato</t>
  </si>
  <si>
    <t>Pavimentación del Camino Juan Pablo II Tramos: E10 11+520-12+180 Y E20 22+460-23+700</t>
  </si>
  <si>
    <t>GUA12130100098950</t>
  </si>
  <si>
    <t xml:space="preserve">URIANGATO </t>
  </si>
  <si>
    <t>MUNICIPIO DE URIANGATO</t>
  </si>
  <si>
    <t>BANCO DEL BAJIO, S.A INSTITUCION DE BANCA MULTIPLE</t>
  </si>
  <si>
    <t>030247900001283445</t>
  </si>
  <si>
    <t>Obra finiquitada. Se cuenta con documentación soporte.
Mediante oficio no. TMU/378/14 de fecha 16 de octubre de 2014 el municipio notifica el reintregro de los recursos al FIDEICOMISO por la cantidad de $83,448.88 correspondiente a productos financieros generados en la cuenta bancaria del proyecto (recibo no. 34404007956 de fecha 06 de octubre de 2014)</t>
  </si>
  <si>
    <t>Circuito Moroleón (Tercera Etapa)</t>
  </si>
  <si>
    <t>GUA12130100099012</t>
  </si>
  <si>
    <t>MOROLEÓN</t>
  </si>
  <si>
    <t>SFIA</t>
  </si>
  <si>
    <t>CTA. 177-99132-001-3</t>
  </si>
  <si>
    <t>BANCO REGIONAL DE MONTERREY, S.A.</t>
  </si>
  <si>
    <t>CLABE 058210000000708746</t>
  </si>
  <si>
    <t xml:space="preserve">ESTIMACIÓN No. 8, CON ACTA FINANCIERA TOTAL, CANCELACIÓN DE SALDO DE CONTRATO CON OFICIO No. DGP/1447/14 DEL 1.10.2014 POR $1,100.35
Se solicitó a la SFIA reintegro al fideicomiso y cancelación de cuenta bancaria con oficios DGP/0248/2016 del 19.02.2016 y DGP/0283/2016 del 23.02.2016
La SFIA argumenta que es necesario solicitar (SOP) la regularización desde el ingreso por la cantidad de $1,403,500.00, cuya tranferencia la solicitó Dir. Gral. de Coord. y Seg. a la Inv. Pública con oficio No. DGCYSIP 3874/2014 desde el 20.10.2014, a la cuenta 00876192328 de Banorte (aperturada por IPLANEG), por tener ordenes de trabajo distintas, a efecto de que esten en posibilidad de hacer los movimientos de reintegro y cancelación de la cuenta bancaria. </t>
  </si>
  <si>
    <t>Proyecto Ejecutivo del Distribuidor Vial Cuatro Caminos</t>
  </si>
  <si>
    <t>NUNCA EJERCIO NO HAY CONVENIO MODIFICATORIO TRANSFERENCIA QUE REPORTEN AL JP II</t>
  </si>
  <si>
    <t>GUA12130100099217</t>
  </si>
  <si>
    <t>YURIRIA</t>
  </si>
  <si>
    <t>SE CANCELÓ EL PROYECTO, SE TRANSFIRIÓ EL RECURSO A LA PAVIMENTACIÓN DEL CAMINO JUAN PABLO II. NO SE HA ELABORADO CONVENIO MODIFICATORIO</t>
  </si>
  <si>
    <t>CANCELADA</t>
  </si>
  <si>
    <t xml:space="preserve">Estudios y Proyectos Ejecutivos de la ZM  Moroleón-Uriangato-Yuriria 2012  </t>
  </si>
  <si>
    <t>GUA12130100099277</t>
  </si>
  <si>
    <t xml:space="preserve"> BANORTE, S. A., Cuenta 00876192328, 
</t>
  </si>
  <si>
    <t xml:space="preserve">BANORTE, S. A.
</t>
  </si>
  <si>
    <t xml:space="preserve">
CLABE, 072 210 00876192328 8, Sucursal 803, Guanajuato, 210 Guanajuato, Gto.
</t>
  </si>
  <si>
    <t>En proceso</t>
  </si>
  <si>
    <t>Solicitar documentación soporte del proyecto</t>
  </si>
  <si>
    <t>Circuito Moroleón (Pago de Afectaciones para la Glorieta)</t>
  </si>
  <si>
    <t>Pago Afectaciones</t>
  </si>
  <si>
    <t>GUA00130400259524</t>
  </si>
  <si>
    <t>Municipio de Moroleón Guanajuato</t>
  </si>
  <si>
    <t>Scotiabank</t>
  </si>
  <si>
    <t>044227241000263283</t>
  </si>
  <si>
    <t>EL MUNICIPIO CUENTA CON SALDO A FAVOR PORQUE REALIZO UNA PERMUTA DE TERRENOS Y SE PRETENDE SOLICITAR ESTE DINERO PARA EL CANAL EMBOVEDADO.</t>
  </si>
  <si>
    <t>Conservación Periódica de la Carretera Moroleón-Piñicuaro, Segunda Etapa</t>
  </si>
  <si>
    <t>GUA00130400259263</t>
  </si>
  <si>
    <t>CTA. 00219557289</t>
  </si>
  <si>
    <t>BANORTE, S.A.</t>
  </si>
  <si>
    <t>CLABE 072210002195572890</t>
  </si>
  <si>
    <t>TERMINADA CON ACTA FINANCIERA TOTAL, REINTEGRO AL FIDEICOMISO SOLICITADO A LA SFIA.
Reintegró al fidecomiso por la SFIA por $122,178.30 con póliza 3000139670 del 23.12.2015</t>
  </si>
  <si>
    <t>Apoyar a SFIA en el trámite de reintegro de los recursos por SOP.</t>
  </si>
  <si>
    <t>Juan Pablo II  (Pavimentación de 4ta Etapa)</t>
  </si>
  <si>
    <t>GUA00130400259435</t>
  </si>
  <si>
    <t>030247900001588085</t>
  </si>
  <si>
    <t>Obra finiquitada. Se cuenta con documentación soporte.
Mediante oficio no. TMU/378/14 de fecha 16 de octubre de 2014 el municipio notifica el reintregro de los recursos al FIDEICOMISO por la cantidad de $12,910.70 correspondiente a productos financieros generados en la cuenta bancaria del proyecto (recibo no. 34406007956 de fecha 06 de octubre de 2014)</t>
  </si>
  <si>
    <t>Yuriria</t>
  </si>
  <si>
    <t>Boulevard 5 de Mayo (3a Etapa)</t>
  </si>
  <si>
    <t>GUA00130400259611</t>
  </si>
  <si>
    <t>Yiriria</t>
  </si>
  <si>
    <t>Municipio de Yuriria</t>
  </si>
  <si>
    <t>12222001948157505, Sucursal Irapuato, Gto.,</t>
  </si>
  <si>
    <t xml:space="preserve">BBVA Banconer S.A </t>
  </si>
  <si>
    <t>12222001948157505</t>
  </si>
  <si>
    <t>El municipio esta aportando la cantidad de $3'427,619.89 para la terminación del Blvd 5 de Mayo.</t>
  </si>
  <si>
    <t>Canal embovedado sobre Rio los Amoles (Proyecto ejecutivo y obra)</t>
  </si>
  <si>
    <t>49,364 INEGI 2010</t>
  </si>
  <si>
    <t>GUA00130400259355</t>
  </si>
  <si>
    <t>Cobertura estatal</t>
  </si>
  <si>
    <t>044227241000263018</t>
  </si>
  <si>
    <t>El contratista solicitó prorroga de termino de la obra,debido a las lluvias que no le permiten trabajar.</t>
  </si>
  <si>
    <t>Moroleón
Uriangato
Yuriria</t>
  </si>
  <si>
    <t>ESTUDIOS Y PROYECTOS DE LA ZM  Moroleón-Uriangato-Yuriria</t>
  </si>
  <si>
    <t xml:space="preserve"> Banco Mercantil del Norte, S. A.</t>
  </si>
  <si>
    <t>CLABE 072210002175770502</t>
  </si>
  <si>
    <t>solicitud a finanzas de apertura liquida oficio  IPLANEG/126/2015 23 de enero 2015</t>
  </si>
  <si>
    <t>Programa de Desarrollo Urbano y Ordenamiento Ecológico Territorial del Municipio de Moroleón, Gto.</t>
  </si>
  <si>
    <t>Proyecto cancelado.
El recurso fue asignado al Blvd. 5 de Mayo de Yuriria. $ 462165.3 REINTEGRADOS AL FIMETRO MUY MAYO 2015</t>
  </si>
  <si>
    <t>Programa de Desarrollo Urbano y Ordenamiento Ecológico Territorial del Municipio de Uriangato, Gto.</t>
  </si>
  <si>
    <t>Proyecto cancelado.
El recurso fue asignado al Blvd. 5 de Mayo de Yuriria. $462165.3 REINTEGRADOS AL FIMETRO MUY MAYO 2015</t>
  </si>
  <si>
    <t>Programa de Desarrollo Urbano y Ordenamiento Ecológico Territorial del Municipio de Yuriria, Gto.</t>
  </si>
  <si>
    <t>Estudio de Prefactibilidad de Rastro Metropolitano</t>
  </si>
  <si>
    <t>GUA00130400260452</t>
  </si>
  <si>
    <t>Plan Estratégico de la Zona Metropolitana</t>
  </si>
  <si>
    <t>GUA00130400260556</t>
  </si>
  <si>
    <t>Estudio</t>
  </si>
  <si>
    <t>Circuito Moroleón (Construcción de Glorieta)</t>
  </si>
  <si>
    <t>Municipio de Moroleón</t>
  </si>
  <si>
    <t>cuenta 124949770101</t>
  </si>
  <si>
    <t>Sucursal 33, Plaza Moroleón, Gto., aperturada en BANBAJÍO, S. A.</t>
  </si>
  <si>
    <t>CLABE 030227900003963204</t>
  </si>
  <si>
    <t>OBRA INICIADA CON EL PAGO DE ANTICIPO</t>
  </si>
  <si>
    <t>Juan Pablo II (Pavimentación de 5ta etapa)</t>
  </si>
  <si>
    <t>Municipio de Uriangato</t>
  </si>
  <si>
    <t>cuenta número 0265656349</t>
  </si>
  <si>
    <t>Sucursal 4240, Plaza Uriangato, Gto., aperturada en Banco Mercantil del Norte, S. A.</t>
  </si>
  <si>
    <t>CLABE 072247002656563492</t>
  </si>
  <si>
    <t>Yurira</t>
  </si>
  <si>
    <t>Bulevar 5 de Mayo (4ta etapa)</t>
  </si>
  <si>
    <t>Sucursal 0714, Plaza 11008, León Gto., aperturada en BBVA Bancomer, S.A.</t>
  </si>
  <si>
    <t>CLABE 012225001978339387</t>
  </si>
  <si>
    <t>En proceso de cierre administrativo. Solicitar a la SFIA reintegro del saldo por $1,291,760.01 más los productos financieros para cancelar la cuenta bancaria</t>
  </si>
  <si>
    <t>Proyecto cerrado
En proceso de reintegro de recursos.</t>
  </si>
  <si>
    <t>Uriangato Moroleón</t>
  </si>
  <si>
    <t>Corredor económico Uriangato-Moroleón (Proyectos ejecutivos y estudios complementario)</t>
  </si>
  <si>
    <t>cuenta 124947120101</t>
  </si>
  <si>
    <t>CLABE 030227900003963327</t>
  </si>
  <si>
    <t>En proceso de cierre administrativo</t>
  </si>
  <si>
    <t>Puente Benito Juárez (Proyecto ejecutivo de modernización)</t>
  </si>
  <si>
    <t>Sucursal 803, Guanajuato, Centro, apertutada en Banco Mercantil del Norte S.A.</t>
  </si>
  <si>
    <t>CLABE 072210002648503374</t>
  </si>
  <si>
    <t>Terminada con acta total financiera.
Reintegro realizado por la SFIA al fideicomiso por $145,421.49 con póliza 3000139663 del 23.12.2015</t>
  </si>
  <si>
    <t>ZM</t>
  </si>
  <si>
    <t>0ct-2015</t>
  </si>
  <si>
    <t>SECRETARIA DE FINANZAS, INVERSIÓN Y ADMINISTRACIÓN</t>
  </si>
  <si>
    <t>BANCOMER S.A.</t>
  </si>
  <si>
    <t>Rehabilitación del Camino E.C. Libramiento Sur de Moroleón-Amoles, Tercera Etapa.</t>
  </si>
  <si>
    <t>GUA00150300557883</t>
  </si>
  <si>
    <t>MOROLEON</t>
  </si>
  <si>
    <t>00102884313</t>
  </si>
  <si>
    <t>012225001028843134</t>
  </si>
  <si>
    <t>Programa Integral de Movilidad Urbana Sustentable, Primera Etapa</t>
  </si>
  <si>
    <t>GUA00150300557916</t>
  </si>
  <si>
    <t>00102884372</t>
  </si>
  <si>
    <t>012225001028843723</t>
  </si>
  <si>
    <t>URIANGATO</t>
  </si>
  <si>
    <t>Rehabilitación de la Av. Leovino Zavala, Segunda Etapa en Uriangato</t>
  </si>
  <si>
    <t>GUA00150300557943</t>
  </si>
  <si>
    <t>00102884348</t>
  </si>
  <si>
    <t>012225001028843480</t>
  </si>
  <si>
    <t>Construcción de Boulevard 5 de Mayo Última etapa en la Localidad de Yuriria, Gto.</t>
  </si>
  <si>
    <t>GUA00150300557978</t>
  </si>
  <si>
    <t>00102884283</t>
  </si>
  <si>
    <t>012225001028842834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</si>
</sst>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$-80A]* #,##0.00_-;\-[$$-80A]* #,##0.00_-;_-[$$-80A]* &quot;-&quot;??_-;_-@_-"/>
    <numFmt numFmtId="165" formatCode="0.0%"/>
    <numFmt numFmtId="166" formatCode="dd/mm/yyyy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3"/>
        </stop>
        <stop position="1">
          <color theme="4" tint="-0.49803155613879818"/>
        </stop>
      </gradientFill>
    </fill>
    <fill>
      <gradientFill degree="90">
        <stop position="0">
          <color rgb="FFFFFF00"/>
        </stop>
        <stop position="1">
          <color rgb="FFFFC000"/>
        </stop>
      </gradientFill>
    </fill>
    <fill>
      <gradientFill degree="90">
        <stop position="0">
          <color theme="9"/>
        </stop>
        <stop position="1">
          <color theme="9" tint="-0.25098422193060094"/>
        </stop>
      </gradientFill>
    </fill>
    <fill>
      <patternFill patternType="solid">
        <fgColor rgb="FFC00000"/>
        <bgColor auto="1"/>
      </patternFill>
    </fill>
  </fills>
  <borders count="12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hair">
        <color auto="1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</cellStyleXfs>
  <cellXfs count="81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>
      <alignment wrapText="1" readingOrder="1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0" fillId="0" borderId="0" xfId="0" applyNumberFormat="1" applyFont="1"/>
    <xf numFmtId="164" fontId="7" fillId="0" borderId="0" xfId="0" applyNumberFormat="1" applyFont="1" applyFill="1" applyBorder="1" applyAlignment="1">
      <alignment vertical="center"/>
    </xf>
    <xf numFmtId="0" fontId="10" fillId="4" borderId="7" xfId="0" applyFont="1" applyFill="1" applyBorder="1" applyAlignment="1">
      <alignment horizontal="center" vertical="center" wrapText="1"/>
    </xf>
    <xf numFmtId="0" fontId="11" fillId="0" borderId="0" xfId="0" applyFont="1"/>
    <xf numFmtId="0" fontId="8" fillId="3" borderId="8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14" fontId="12" fillId="0" borderId="11" xfId="0" applyNumberFormat="1" applyFont="1" applyFill="1" applyBorder="1" applyAlignment="1">
      <alignment horizontal="center" vertical="center" wrapText="1" readingOrder="1"/>
    </xf>
    <xf numFmtId="164" fontId="12" fillId="0" borderId="11" xfId="0" applyNumberFormat="1" applyFont="1" applyFill="1" applyBorder="1" applyAlignment="1">
      <alignment horizontal="right" vertical="center"/>
    </xf>
    <xf numFmtId="164" fontId="12" fillId="0" borderId="11" xfId="0" applyNumberFormat="1" applyFont="1" applyFill="1" applyBorder="1" applyAlignment="1">
      <alignment horizontal="center" vertical="center"/>
    </xf>
    <xf numFmtId="164" fontId="12" fillId="0" borderId="11" xfId="3" applyNumberFormat="1" applyFont="1" applyFill="1" applyBorder="1" applyAlignment="1">
      <alignment horizontal="center" vertical="center"/>
    </xf>
    <xf numFmtId="9" fontId="12" fillId="0" borderId="11" xfId="3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vertical="center"/>
    </xf>
    <xf numFmtId="164" fontId="12" fillId="0" borderId="11" xfId="0" applyNumberFormat="1" applyFont="1" applyFill="1" applyBorder="1" applyAlignment="1">
      <alignment horizontal="center" vertical="center" wrapText="1" readingOrder="1"/>
    </xf>
    <xf numFmtId="0" fontId="0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2" borderId="0" xfId="0" applyFont="1" applyFill="1"/>
    <xf numFmtId="164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2" borderId="11" xfId="0" applyFont="1" applyFill="1" applyBorder="1"/>
    <xf numFmtId="14" fontId="12" fillId="0" borderId="11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15" fontId="12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12" fillId="0" borderId="11" xfId="0" quotePrefix="1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9" fontId="12" fillId="0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 indent="3"/>
    </xf>
    <xf numFmtId="166" fontId="12" fillId="0" borderId="11" xfId="0" applyNumberFormat="1" applyFon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/>
    </xf>
    <xf numFmtId="166" fontId="0" fillId="0" borderId="11" xfId="2" applyNumberFormat="1" applyFont="1" applyBorder="1" applyAlignment="1">
      <alignment horizontal="center" vertical="center" wrapText="1"/>
    </xf>
    <xf numFmtId="166" fontId="12" fillId="0" borderId="11" xfId="2" applyNumberFormat="1" applyFont="1" applyBorder="1" applyAlignment="1">
      <alignment horizontal="center" vertical="center" wrapText="1"/>
    </xf>
    <xf numFmtId="164" fontId="4" fillId="0" borderId="0" xfId="0" applyNumberFormat="1" applyFont="1"/>
    <xf numFmtId="165" fontId="4" fillId="0" borderId="0" xfId="3" applyNumberFormat="1" applyFont="1"/>
    <xf numFmtId="0" fontId="4" fillId="0" borderId="0" xfId="0" applyFont="1"/>
    <xf numFmtId="164" fontId="4" fillId="0" borderId="0" xfId="0" applyNumberFormat="1" applyFont="1" applyFill="1"/>
    <xf numFmtId="2" fontId="0" fillId="0" borderId="0" xfId="0" applyNumberFormat="1" applyFont="1"/>
    <xf numFmtId="0" fontId="0" fillId="0" borderId="0" xfId="0" applyFont="1" applyFill="1"/>
    <xf numFmtId="164" fontId="0" fillId="0" borderId="0" xfId="0" applyNumberFormat="1" applyFont="1"/>
    <xf numFmtId="0" fontId="0" fillId="0" borderId="0" xfId="0" applyFont="1"/>
    <xf numFmtId="0" fontId="4" fillId="0" borderId="0" xfId="0" applyFont="1"/>
    <xf numFmtId="164" fontId="12" fillId="0" borderId="11" xfId="0" applyNumberFormat="1" applyFont="1" applyFill="1" applyBorder="1" applyAlignment="1">
      <alignment horizontal="center" vertical="center"/>
    </xf>
    <xf numFmtId="164" fontId="12" fillId="0" borderId="11" xfId="3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 readingOrder="1"/>
    </xf>
    <xf numFmtId="0" fontId="0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</cellXfs>
  <cellStyles count="5">
    <cellStyle name="Millares" xfId="2" builtinId="3"/>
    <cellStyle name="Normal" xfId="0" builtinId="0"/>
    <cellStyle name="Normal 2" xfId="1"/>
    <cellStyle name="Normal 3" xfId="4"/>
    <cellStyle name="Porcentaje" xfId="3" builtinId="5"/>
  </cellStyles>
  <dxfs count="80"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FF00"/>
      <color rgb="FFACBC10"/>
      <color rgb="FF49662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152400</xdr:rowOff>
    </xdr:from>
    <xdr:to>
      <xdr:col>12</xdr:col>
      <xdr:colOff>152400</xdr:colOff>
      <xdr:row>36</xdr:row>
      <xdr:rowOff>152400</xdr:rowOff>
    </xdr:to>
    <xdr:grpSp>
      <xdr:nvGrpSpPr>
        <xdr:cNvPr id="4" name="5 Grupo"/>
        <xdr:cNvGrpSpPr/>
      </xdr:nvGrpSpPr>
      <xdr:grpSpPr>
        <a:xfrm>
          <a:off x="152400" y="152400"/>
          <a:ext cx="9144000" cy="6858000"/>
          <a:chOff x="0" y="0"/>
          <a:chExt cx="9144000" cy="6858000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5" name="4 Rectángulo"/>
          <xdr:cNvSpPr/>
        </xdr:nvSpPr>
        <xdr:spPr>
          <a:xfrm>
            <a:off x="0" y="0"/>
            <a:ext cx="9144000" cy="6858000"/>
          </a:xfrm>
          <a:prstGeom prst="rect">
            <a:avLst/>
          </a:prstGeom>
          <a:solidFill>
            <a:schemeClr val="bg2">
              <a:lumMod val="9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pic>
        <xdr:nvPicPr>
          <xdr:cNvPr id="6" name="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87823" y="727016"/>
            <a:ext cx="3578103" cy="2597272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455082</xdr:colOff>
      <xdr:row>25</xdr:row>
      <xdr:rowOff>120645</xdr:rowOff>
    </xdr:from>
    <xdr:to>
      <xdr:col>11</xdr:col>
      <xdr:colOff>516072</xdr:colOff>
      <xdr:row>33</xdr:row>
      <xdr:rowOff>4918</xdr:rowOff>
    </xdr:to>
    <xdr:sp macro="" textlink="">
      <xdr:nvSpPr>
        <xdr:cNvPr id="3" name="2 CuadroTexto"/>
        <xdr:cNvSpPr txBox="1"/>
      </xdr:nvSpPr>
      <xdr:spPr>
        <a:xfrm>
          <a:off x="455082" y="4883145"/>
          <a:ext cx="8442990" cy="1408273"/>
        </a:xfrm>
        <a:prstGeom prst="rect">
          <a:avLst/>
        </a:prstGeom>
        <a:noFill/>
      </xdr:spPr>
      <xdr:txBody>
        <a:bodyPr wrap="square" rtlCol="0" anchor="b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3200" b="1" kern="1200" spc="150">
              <a:ln w="11430"/>
              <a:solidFill>
                <a:schemeClr val="tx2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Berlin Sans FB Demi" panose="020E0802020502020306" pitchFamily="34" charset="0"/>
              <a:ea typeface="MS PGothic" pitchFamily="34" charset="-128"/>
              <a:cs typeface="+mn-cs"/>
            </a:rPr>
            <a:t>EJERCICIO FISCAL 2011-2015</a:t>
          </a:r>
        </a:p>
        <a:p>
          <a:pPr algn="ctr"/>
          <a:r>
            <a:rPr lang="es-MX" sz="1800" b="1" kern="1200" spc="150">
              <a:ln w="11430"/>
              <a:solidFill>
                <a:sysClr val="windowText" lastClr="000000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itchFamily="34" charset="0"/>
              <a:ea typeface="MS PGothic" pitchFamily="34" charset="-128"/>
              <a:cs typeface="+mn-cs"/>
            </a:rPr>
            <a:t>1er. REPORTE TRIMESTRAL 2016</a:t>
          </a:r>
        </a:p>
        <a:p>
          <a:pPr algn="ctr"/>
          <a:r>
            <a:rPr lang="es-MX" sz="1200" b="0" kern="1200" spc="150" baseline="0">
              <a:ln w="11430"/>
              <a:solidFill>
                <a:sysClr val="windowText" lastClr="000000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itchFamily="34" charset="0"/>
              <a:ea typeface="MS PGothic" pitchFamily="34" charset="-128"/>
              <a:cs typeface="+mn-cs"/>
            </a:rPr>
            <a:t>Marzo de 2016</a:t>
          </a:r>
        </a:p>
        <a:p>
          <a:pPr algn="ctr"/>
          <a:endParaRPr lang="es-MX" sz="1200" b="0" kern="1200" spc="150">
            <a:ln w="11430"/>
            <a:solidFill>
              <a:sysClr val="windowText" lastClr="000000"/>
            </a:solidFill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Century Gothic" pitchFamily="34" charset="0"/>
            <a:ea typeface="MS PGothic" pitchFamily="34" charset="-128"/>
            <a:cs typeface="+mn-cs"/>
          </a:endParaRPr>
        </a:p>
        <a:p>
          <a:pPr algn="ctr"/>
          <a:r>
            <a:rPr lang="es-ES" sz="1600" b="1" kern="1200" spc="150">
              <a:ln w="11430"/>
              <a:solidFill>
                <a:sysClr val="windowText" lastClr="000000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itchFamily="34" charset="0"/>
              <a:ea typeface="MS PGothic" pitchFamily="34" charset="-128"/>
              <a:cs typeface="+mn-cs"/>
            </a:rPr>
            <a:t>Gobierno del Estado de Guanajuato </a:t>
          </a:r>
          <a:endParaRPr lang="es-MX" sz="1600" b="1" kern="1200" spc="150">
            <a:ln w="11430"/>
            <a:solidFill>
              <a:sysClr val="windowText" lastClr="000000"/>
            </a:solidFill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Century Gothic" pitchFamily="34" charset="0"/>
            <a:ea typeface="MS PGothic" pitchFamily="34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N17" sqref="N17"/>
    </sheetView>
  </sheetViews>
  <sheetFormatPr baseColWidth="10" defaultRowHeight="15" x14ac:dyDescent="0.25"/>
  <sheetData/>
  <sheetProtection password="CB20" sheet="1" objects="1" scenarios="1" autoFilter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AX40"/>
  <sheetViews>
    <sheetView showGridLines="0" zoomScale="85" zoomScaleNormal="85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D11" sqref="D11"/>
    </sheetView>
  </sheetViews>
  <sheetFormatPr baseColWidth="10" defaultColWidth="11.42578125" defaultRowHeight="15" x14ac:dyDescent="0.25"/>
  <cols>
    <col min="1" max="1" width="9.140625" style="1" customWidth="1"/>
    <col min="2" max="2" width="6.5703125" style="1" customWidth="1"/>
    <col min="3" max="3" width="13.140625" style="1" customWidth="1"/>
    <col min="4" max="4" width="39.28515625" style="1" customWidth="1"/>
    <col min="5" max="5" width="18" style="1" customWidth="1"/>
    <col min="6" max="6" width="17.28515625" style="1" customWidth="1"/>
    <col min="7" max="7" width="20.85546875" style="1" customWidth="1"/>
    <col min="8" max="8" width="20.7109375" style="1" customWidth="1"/>
    <col min="9" max="9" width="20.5703125" style="1" hidden="1" customWidth="1"/>
    <col min="10" max="10" width="18.42578125" style="1" customWidth="1"/>
    <col min="11" max="11" width="21.140625" style="1" customWidth="1"/>
    <col min="12" max="12" width="21.5703125" style="2" hidden="1" customWidth="1"/>
    <col min="13" max="13" width="21.7109375" style="2" hidden="1" customWidth="1"/>
    <col min="14" max="15" width="19" style="1" customWidth="1"/>
    <col min="16" max="16" width="19.7109375" style="1" customWidth="1"/>
    <col min="17" max="19" width="19.42578125" style="1" hidden="1" customWidth="1"/>
    <col min="20" max="20" width="20.7109375" style="1" hidden="1" customWidth="1"/>
    <col min="21" max="21" width="18.42578125" style="1" hidden="1" customWidth="1"/>
    <col min="22" max="23" width="20.7109375" style="1" hidden="1" customWidth="1"/>
    <col min="24" max="25" width="11.42578125" style="1" customWidth="1"/>
    <col min="26" max="26" width="27.28515625" style="1" customWidth="1"/>
    <col min="27" max="27" width="15.85546875" style="1" customWidth="1"/>
    <col min="28" max="28" width="21.42578125" style="1" customWidth="1"/>
    <col min="29" max="29" width="37.42578125" style="1" customWidth="1"/>
    <col min="30" max="30" width="26.42578125" style="1" customWidth="1"/>
    <col min="31" max="31" width="26" style="1" customWidth="1"/>
    <col min="32" max="32" width="18.85546875" style="1" customWidth="1"/>
    <col min="33" max="33" width="19.28515625" style="1" customWidth="1"/>
    <col min="34" max="34" width="24.28515625" style="1" customWidth="1"/>
    <col min="35" max="35" width="66.7109375" style="1" customWidth="1"/>
    <col min="36" max="36" width="16.28515625" style="1" hidden="1" customWidth="1"/>
    <col min="37" max="37" width="17.140625" style="1" hidden="1" customWidth="1"/>
    <col min="38" max="38" width="14.28515625" style="1" hidden="1" customWidth="1"/>
    <col min="39" max="39" width="31.42578125" style="1" hidden="1" customWidth="1"/>
    <col min="40" max="41" width="17.42578125" style="1" hidden="1" customWidth="1"/>
    <col min="42" max="42" width="16.28515625" style="1" hidden="1" customWidth="1"/>
    <col min="43" max="43" width="16.140625" style="1" hidden="1" customWidth="1"/>
    <col min="44" max="44" width="29.28515625" style="1" hidden="1" customWidth="1"/>
    <col min="45" max="45" width="19.7109375" style="1" hidden="1" customWidth="1"/>
    <col min="46" max="50" width="17.85546875" style="1" hidden="1" customWidth="1"/>
    <col min="51" max="51" width="46.42578125" style="1" customWidth="1"/>
    <col min="52" max="16384" width="11.42578125" style="1"/>
  </cols>
  <sheetData>
    <row r="2" spans="1:50" x14ac:dyDescent="0.25">
      <c r="M2" s="3"/>
      <c r="N2" s="78"/>
      <c r="O2" s="78"/>
      <c r="P2" s="78"/>
    </row>
    <row r="3" spans="1:50" x14ac:dyDescent="0.25">
      <c r="C3" s="79" t="s">
        <v>0</v>
      </c>
      <c r="D3" s="79"/>
      <c r="E3" s="79"/>
      <c r="F3" s="79"/>
      <c r="G3" s="79"/>
      <c r="H3" s="79"/>
      <c r="I3" s="79"/>
      <c r="J3" s="4"/>
      <c r="K3" s="4"/>
      <c r="L3" s="5"/>
      <c r="M3" s="3"/>
      <c r="N3" s="78"/>
      <c r="O3" s="78"/>
      <c r="P3" s="78"/>
      <c r="Q3" s="4"/>
      <c r="R3" s="4"/>
      <c r="S3" s="4"/>
      <c r="T3" s="4"/>
      <c r="U3" s="4"/>
      <c r="V3" s="4"/>
      <c r="W3" s="4"/>
      <c r="X3" s="4"/>
      <c r="Y3" s="4"/>
    </row>
    <row r="4" spans="1:50" x14ac:dyDescent="0.25">
      <c r="C4" s="79"/>
      <c r="D4" s="79"/>
      <c r="E4" s="79"/>
      <c r="G4" s="80" t="s">
        <v>1</v>
      </c>
      <c r="H4" s="80"/>
      <c r="I4" s="80"/>
      <c r="J4" s="6"/>
      <c r="K4" s="6"/>
      <c r="L4" s="7"/>
      <c r="M4" s="3"/>
      <c r="N4" s="78"/>
      <c r="O4" s="78"/>
      <c r="P4" s="78"/>
      <c r="Q4" s="8"/>
      <c r="R4" s="8"/>
      <c r="S4" s="8"/>
      <c r="T4" s="8"/>
      <c r="U4" s="8"/>
      <c r="V4" s="8"/>
      <c r="W4" s="8"/>
      <c r="X4" s="8"/>
      <c r="Y4" s="8"/>
    </row>
    <row r="5" spans="1:50" x14ac:dyDescent="0.25">
      <c r="C5" s="9"/>
      <c r="G5" s="80"/>
      <c r="H5" s="80"/>
      <c r="I5" s="80"/>
      <c r="J5" s="6"/>
      <c r="K5" s="6"/>
      <c r="L5" s="7"/>
      <c r="M5" s="7"/>
      <c r="N5" s="6"/>
    </row>
    <row r="6" spans="1:50" x14ac:dyDescent="0.25">
      <c r="C6" s="9"/>
      <c r="K6" s="10"/>
    </row>
    <row r="7" spans="1:50" x14ac:dyDescent="0.25">
      <c r="F7" s="10"/>
      <c r="J7" s="11"/>
      <c r="K7" s="11"/>
      <c r="L7" s="11"/>
      <c r="M7" s="11">
        <f>SUBTOTAL(9,M10:M35)</f>
        <v>0</v>
      </c>
      <c r="N7" s="11"/>
      <c r="O7" s="11"/>
      <c r="P7" s="11"/>
    </row>
    <row r="8" spans="1:50" s="13" customFormat="1" ht="16.5" customHeight="1" thickBot="1" x14ac:dyDescent="0.3">
      <c r="A8" s="69" t="s">
        <v>2</v>
      </c>
      <c r="B8" s="65" t="s">
        <v>3</v>
      </c>
      <c r="C8" s="73" t="s">
        <v>4</v>
      </c>
      <c r="D8" s="73" t="s">
        <v>5</v>
      </c>
      <c r="E8" s="73" t="s">
        <v>6</v>
      </c>
      <c r="F8" s="73" t="s">
        <v>7</v>
      </c>
      <c r="G8" s="68" t="s">
        <v>8</v>
      </c>
      <c r="H8" s="69" t="s">
        <v>9</v>
      </c>
      <c r="I8" s="70" t="s">
        <v>10</v>
      </c>
      <c r="J8" s="65" t="s">
        <v>11</v>
      </c>
      <c r="K8" s="65" t="s">
        <v>12</v>
      </c>
      <c r="L8" s="65" t="s">
        <v>13</v>
      </c>
      <c r="M8" s="65" t="s">
        <v>14</v>
      </c>
      <c r="N8" s="65" t="s">
        <v>15</v>
      </c>
      <c r="O8" s="65" t="s">
        <v>16</v>
      </c>
      <c r="P8" s="73" t="s">
        <v>17</v>
      </c>
      <c r="Q8" s="74" t="s">
        <v>18</v>
      </c>
      <c r="R8" s="75"/>
      <c r="S8" s="75"/>
      <c r="T8" s="75"/>
      <c r="U8" s="75"/>
      <c r="V8" s="75"/>
      <c r="W8" s="75"/>
      <c r="X8" s="76"/>
      <c r="Y8" s="12"/>
      <c r="Z8" s="77" t="s">
        <v>19</v>
      </c>
      <c r="AA8" s="77"/>
      <c r="AB8" s="70" t="s">
        <v>20</v>
      </c>
      <c r="AC8" s="63" t="s">
        <v>21</v>
      </c>
      <c r="AD8" s="63" t="s">
        <v>22</v>
      </c>
      <c r="AE8" s="65" t="s">
        <v>23</v>
      </c>
      <c r="AF8" s="65" t="s">
        <v>24</v>
      </c>
      <c r="AG8" s="65" t="s">
        <v>25</v>
      </c>
      <c r="AH8" s="65" t="s">
        <v>26</v>
      </c>
      <c r="AI8" s="63" t="s">
        <v>27</v>
      </c>
      <c r="AJ8" s="66" t="s">
        <v>28</v>
      </c>
      <c r="AK8" s="66" t="s">
        <v>29</v>
      </c>
      <c r="AL8" s="68" t="s">
        <v>30</v>
      </c>
      <c r="AM8" s="69"/>
      <c r="AN8" s="68" t="s">
        <v>31</v>
      </c>
      <c r="AO8" s="69"/>
      <c r="AP8" s="63" t="s">
        <v>32</v>
      </c>
      <c r="AQ8" s="63" t="s">
        <v>32</v>
      </c>
      <c r="AR8" s="63" t="s">
        <v>33</v>
      </c>
      <c r="AS8" s="63" t="s">
        <v>34</v>
      </c>
      <c r="AT8" s="63" t="s">
        <v>35</v>
      </c>
      <c r="AU8" s="63" t="s">
        <v>36</v>
      </c>
      <c r="AV8" s="63" t="s">
        <v>37</v>
      </c>
      <c r="AW8" s="63" t="s">
        <v>38</v>
      </c>
      <c r="AX8" s="63" t="s">
        <v>39</v>
      </c>
    </row>
    <row r="9" spans="1:50" s="13" customFormat="1" ht="31.5" x14ac:dyDescent="0.25">
      <c r="A9" s="69"/>
      <c r="B9" s="73"/>
      <c r="C9" s="73"/>
      <c r="D9" s="73"/>
      <c r="E9" s="73"/>
      <c r="F9" s="73"/>
      <c r="G9" s="68"/>
      <c r="H9" s="69"/>
      <c r="I9" s="71"/>
      <c r="J9" s="72"/>
      <c r="K9" s="65"/>
      <c r="L9" s="65"/>
      <c r="M9" s="65"/>
      <c r="N9" s="65"/>
      <c r="O9" s="72"/>
      <c r="P9" s="73"/>
      <c r="Q9" s="14" t="s">
        <v>40</v>
      </c>
      <c r="R9" s="14" t="s">
        <v>41</v>
      </c>
      <c r="S9" s="14" t="s">
        <v>42</v>
      </c>
      <c r="T9" s="14" t="s">
        <v>43</v>
      </c>
      <c r="U9" s="14" t="s">
        <v>44</v>
      </c>
      <c r="V9" s="14" t="s">
        <v>17</v>
      </c>
      <c r="W9" s="14" t="s">
        <v>45</v>
      </c>
      <c r="X9" s="14" t="s">
        <v>46</v>
      </c>
      <c r="Y9" s="14" t="s">
        <v>47</v>
      </c>
      <c r="Z9" s="15" t="s">
        <v>48</v>
      </c>
      <c r="AA9" s="15" t="s">
        <v>4</v>
      </c>
      <c r="AB9" s="71"/>
      <c r="AC9" s="64"/>
      <c r="AD9" s="64"/>
      <c r="AE9" s="65"/>
      <c r="AF9" s="65"/>
      <c r="AG9" s="65"/>
      <c r="AH9" s="65"/>
      <c r="AI9" s="64"/>
      <c r="AJ9" s="67"/>
      <c r="AK9" s="67"/>
      <c r="AL9" s="68"/>
      <c r="AM9" s="69"/>
      <c r="AN9" s="16" t="s">
        <v>49</v>
      </c>
      <c r="AO9" s="17" t="s">
        <v>50</v>
      </c>
      <c r="AP9" s="64"/>
      <c r="AQ9" s="64"/>
      <c r="AR9" s="64"/>
      <c r="AS9" s="64"/>
      <c r="AT9" s="64"/>
      <c r="AU9" s="64"/>
      <c r="AV9" s="64"/>
      <c r="AW9" s="64"/>
      <c r="AX9" s="64"/>
    </row>
    <row r="10" spans="1:50" s="30" customFormat="1" ht="120" x14ac:dyDescent="0.25">
      <c r="A10" s="18" t="s">
        <v>60</v>
      </c>
      <c r="B10" s="20">
        <v>2011</v>
      </c>
      <c r="C10" s="20" t="s">
        <v>61</v>
      </c>
      <c r="D10" s="36" t="s">
        <v>62</v>
      </c>
      <c r="E10" s="20" t="s">
        <v>51</v>
      </c>
      <c r="F10" s="20" t="s">
        <v>56</v>
      </c>
      <c r="G10" s="21">
        <v>41039</v>
      </c>
      <c r="H10" s="21">
        <v>41409</v>
      </c>
      <c r="I10" s="39">
        <v>94582</v>
      </c>
      <c r="J10" s="26">
        <v>7200614</v>
      </c>
      <c r="K10" s="26">
        <v>4200614</v>
      </c>
      <c r="L10" s="31"/>
      <c r="M10" s="31"/>
      <c r="N10" s="26">
        <v>7200614</v>
      </c>
      <c r="O10" s="26">
        <v>3795277.94</v>
      </c>
      <c r="P10" s="26">
        <v>3795277.93</v>
      </c>
      <c r="Q10" s="24">
        <f t="shared" ref="Q10:R13" si="0">J10</f>
        <v>7200614</v>
      </c>
      <c r="R10" s="24">
        <f t="shared" si="0"/>
        <v>4200614</v>
      </c>
      <c r="S10" s="24">
        <f>R10</f>
        <v>4200614</v>
      </c>
      <c r="T10" s="24">
        <f t="shared" ref="T10:T11" si="1">O10</f>
        <v>3795277.94</v>
      </c>
      <c r="U10" s="24">
        <f t="shared" ref="U10:U15" si="2">V10</f>
        <v>3795277.93</v>
      </c>
      <c r="V10" s="24">
        <f t="shared" ref="V10:V15" si="3">P10</f>
        <v>3795277.93</v>
      </c>
      <c r="W10" s="24">
        <f t="shared" ref="W10:W15" si="4">V10</f>
        <v>3795277.93</v>
      </c>
      <c r="X10" s="25">
        <v>1</v>
      </c>
      <c r="Y10" s="25">
        <f>V10/O10</f>
        <v>0.99999999736514689</v>
      </c>
      <c r="Z10" s="20" t="s">
        <v>63</v>
      </c>
      <c r="AA10" s="20" t="s">
        <v>59</v>
      </c>
      <c r="AB10" s="20" t="s">
        <v>64</v>
      </c>
      <c r="AC10" s="20" t="s">
        <v>65</v>
      </c>
      <c r="AD10" s="20" t="s">
        <v>66</v>
      </c>
      <c r="AE10" s="20" t="s">
        <v>67</v>
      </c>
      <c r="AF10" s="26">
        <v>21817.02</v>
      </c>
      <c r="AG10" s="26">
        <v>0</v>
      </c>
      <c r="AH10" s="26">
        <v>430327.55</v>
      </c>
      <c r="AI10" s="20" t="s">
        <v>68</v>
      </c>
      <c r="AJ10" s="27">
        <f t="shared" ref="AJ10:AJ15" si="5">K10-O10</f>
        <v>405336.06000000006</v>
      </c>
      <c r="AK10" s="27">
        <f t="shared" ref="AK10:AK15" si="6">O10-P10</f>
        <v>9.9999997764825821E-3</v>
      </c>
      <c r="AL10" s="23"/>
      <c r="AM10" s="23"/>
      <c r="AN10" s="23"/>
      <c r="AO10" s="23"/>
      <c r="AP10" s="28" t="s">
        <v>52</v>
      </c>
      <c r="AQ10" s="28" t="s">
        <v>52</v>
      </c>
      <c r="AR10" s="35" t="s">
        <v>58</v>
      </c>
      <c r="AS10" s="28" t="s">
        <v>57</v>
      </c>
      <c r="AT10" s="29"/>
      <c r="AU10" s="29"/>
      <c r="AV10" s="29"/>
      <c r="AW10" s="29"/>
      <c r="AX10" s="29"/>
    </row>
    <row r="11" spans="1:50" s="30" customFormat="1" ht="105" x14ac:dyDescent="0.25">
      <c r="A11" s="18" t="s">
        <v>60</v>
      </c>
      <c r="B11" s="20">
        <v>2011</v>
      </c>
      <c r="C11" s="20" t="s">
        <v>61</v>
      </c>
      <c r="D11" s="36" t="s">
        <v>69</v>
      </c>
      <c r="E11" s="20" t="s">
        <v>51</v>
      </c>
      <c r="F11" s="20" t="s">
        <v>56</v>
      </c>
      <c r="G11" s="21">
        <v>41039</v>
      </c>
      <c r="H11" s="21">
        <v>41409</v>
      </c>
      <c r="I11" s="39">
        <v>94582</v>
      </c>
      <c r="J11" s="26">
        <v>11427050</v>
      </c>
      <c r="K11" s="22">
        <f>J11+L11+M11</f>
        <v>14427050</v>
      </c>
      <c r="L11" s="31">
        <v>3000000</v>
      </c>
      <c r="M11" s="31"/>
      <c r="N11" s="26">
        <v>11427050</v>
      </c>
      <c r="O11" s="26">
        <f>11149009.04+1504376.07</f>
        <v>12653385.109999999</v>
      </c>
      <c r="P11" s="26">
        <f>11149006.93+608355.08</f>
        <v>11757362.01</v>
      </c>
      <c r="Q11" s="24">
        <f t="shared" si="0"/>
        <v>11427050</v>
      </c>
      <c r="R11" s="24">
        <f t="shared" si="0"/>
        <v>14427050</v>
      </c>
      <c r="S11" s="24">
        <f>R11</f>
        <v>14427050</v>
      </c>
      <c r="T11" s="60">
        <f t="shared" si="1"/>
        <v>12653385.109999999</v>
      </c>
      <c r="U11" s="60">
        <f t="shared" si="2"/>
        <v>11757362.01</v>
      </c>
      <c r="V11" s="60">
        <f t="shared" si="3"/>
        <v>11757362.01</v>
      </c>
      <c r="W11" s="60">
        <f t="shared" si="4"/>
        <v>11757362.01</v>
      </c>
      <c r="X11" s="25">
        <v>1</v>
      </c>
      <c r="Y11" s="25">
        <f>V11/O11</f>
        <v>0.92918708375580295</v>
      </c>
      <c r="Z11" s="20" t="s">
        <v>70</v>
      </c>
      <c r="AA11" s="20" t="s">
        <v>59</v>
      </c>
      <c r="AB11" s="20" t="s">
        <v>64</v>
      </c>
      <c r="AC11" s="20" t="s">
        <v>71</v>
      </c>
      <c r="AD11" s="20" t="s">
        <v>72</v>
      </c>
      <c r="AE11" s="40" t="s">
        <v>73</v>
      </c>
      <c r="AF11" s="26">
        <v>82312.820000000007</v>
      </c>
      <c r="AG11" s="26">
        <v>0</v>
      </c>
      <c r="AH11" s="26">
        <v>2772156.23</v>
      </c>
      <c r="AI11" s="20" t="s">
        <v>74</v>
      </c>
      <c r="AJ11" s="27">
        <f t="shared" si="5"/>
        <v>1773664.8900000006</v>
      </c>
      <c r="AK11" s="27">
        <f t="shared" si="6"/>
        <v>896023.09999999963</v>
      </c>
      <c r="AL11" s="23"/>
      <c r="AM11" s="23"/>
      <c r="AN11" s="23"/>
      <c r="AO11" s="23"/>
      <c r="AP11" s="28" t="s">
        <v>52</v>
      </c>
      <c r="AQ11" s="28" t="s">
        <v>52</v>
      </c>
      <c r="AR11" s="35" t="s">
        <v>58</v>
      </c>
      <c r="AS11" s="28" t="s">
        <v>57</v>
      </c>
      <c r="AT11" s="29"/>
      <c r="AU11" s="29"/>
      <c r="AV11" s="29"/>
      <c r="AW11" s="29"/>
      <c r="AX11" s="29"/>
    </row>
    <row r="12" spans="1:50" s="30" customFormat="1" ht="90" hidden="1" customHeight="1" x14ac:dyDescent="0.25">
      <c r="A12" s="18" t="s">
        <v>60</v>
      </c>
      <c r="B12" s="20">
        <v>2012</v>
      </c>
      <c r="C12" s="20" t="s">
        <v>77</v>
      </c>
      <c r="D12" s="36" t="s">
        <v>78</v>
      </c>
      <c r="E12" s="20" t="s">
        <v>51</v>
      </c>
      <c r="F12" s="20" t="s">
        <v>77</v>
      </c>
      <c r="G12" s="34">
        <v>41605</v>
      </c>
      <c r="H12" s="34">
        <v>41835</v>
      </c>
      <c r="I12" s="32"/>
      <c r="J12" s="26">
        <v>12300000</v>
      </c>
      <c r="K12" s="26">
        <f>12300000+1500000</f>
        <v>13800000</v>
      </c>
      <c r="L12" s="31"/>
      <c r="M12" s="31"/>
      <c r="N12" s="26">
        <v>12300000</v>
      </c>
      <c r="O12" s="26">
        <v>12300000</v>
      </c>
      <c r="P12" s="26">
        <v>12300000</v>
      </c>
      <c r="Q12" s="24">
        <f t="shared" si="0"/>
        <v>12300000</v>
      </c>
      <c r="R12" s="24">
        <f t="shared" si="0"/>
        <v>13800000</v>
      </c>
      <c r="S12" s="24">
        <f>Q12</f>
        <v>12300000</v>
      </c>
      <c r="T12" s="60">
        <f t="shared" ref="S12:T14" si="7">O12</f>
        <v>12300000</v>
      </c>
      <c r="U12" s="60">
        <f t="shared" si="2"/>
        <v>12300000</v>
      </c>
      <c r="V12" s="60">
        <f t="shared" si="3"/>
        <v>12300000</v>
      </c>
      <c r="W12" s="60">
        <f t="shared" si="4"/>
        <v>12300000</v>
      </c>
      <c r="X12" s="25">
        <v>1</v>
      </c>
      <c r="Y12" s="25">
        <v>1</v>
      </c>
      <c r="Z12" s="20" t="s">
        <v>79</v>
      </c>
      <c r="AA12" s="20" t="s">
        <v>80</v>
      </c>
      <c r="AB12" s="20" t="s">
        <v>81</v>
      </c>
      <c r="AC12" s="20">
        <v>9988312</v>
      </c>
      <c r="AD12" s="20" t="s">
        <v>82</v>
      </c>
      <c r="AE12" s="20" t="s">
        <v>83</v>
      </c>
      <c r="AF12" s="26">
        <v>0</v>
      </c>
      <c r="AG12" s="26">
        <v>0</v>
      </c>
      <c r="AH12" s="26">
        <v>0</v>
      </c>
      <c r="AI12" s="36" t="s">
        <v>84</v>
      </c>
      <c r="AJ12" s="27">
        <f t="shared" si="5"/>
        <v>1500000</v>
      </c>
      <c r="AK12" s="27">
        <f t="shared" si="6"/>
        <v>0</v>
      </c>
      <c r="AL12" s="23"/>
      <c r="AM12" s="23"/>
      <c r="AN12" s="23"/>
      <c r="AO12" s="23"/>
      <c r="AP12" s="28" t="s">
        <v>52</v>
      </c>
      <c r="AQ12" s="28" t="s">
        <v>52</v>
      </c>
      <c r="AR12" s="28" t="s">
        <v>53</v>
      </c>
      <c r="AS12" s="28"/>
      <c r="AT12" s="29" t="s">
        <v>54</v>
      </c>
      <c r="AU12" s="29" t="s">
        <v>54</v>
      </c>
      <c r="AV12" s="29"/>
      <c r="AW12" s="29"/>
      <c r="AX12" s="29"/>
    </row>
    <row r="13" spans="1:50" s="30" customFormat="1" ht="195" hidden="1" x14ac:dyDescent="0.25">
      <c r="A13" s="18" t="s">
        <v>60</v>
      </c>
      <c r="B13" s="20">
        <v>2012</v>
      </c>
      <c r="C13" s="20" t="s">
        <v>61</v>
      </c>
      <c r="D13" s="36" t="s">
        <v>85</v>
      </c>
      <c r="E13" s="20" t="s">
        <v>51</v>
      </c>
      <c r="F13" s="20" t="s">
        <v>56</v>
      </c>
      <c r="G13" s="21">
        <v>41681</v>
      </c>
      <c r="H13" s="21">
        <v>41830</v>
      </c>
      <c r="I13" s="32"/>
      <c r="J13" s="26">
        <v>8020000</v>
      </c>
      <c r="K13" s="26">
        <v>8020000</v>
      </c>
      <c r="L13" s="31"/>
      <c r="M13" s="31"/>
      <c r="N13" s="26">
        <v>8020000</v>
      </c>
      <c r="O13" s="26">
        <v>6693989.3099999996</v>
      </c>
      <c r="P13" s="26">
        <v>6692888.96</v>
      </c>
      <c r="Q13" s="24">
        <f t="shared" si="0"/>
        <v>8020000</v>
      </c>
      <c r="R13" s="24">
        <f t="shared" si="0"/>
        <v>8020000</v>
      </c>
      <c r="S13" s="24">
        <f t="shared" si="7"/>
        <v>8020000</v>
      </c>
      <c r="T13" s="60">
        <f t="shared" si="7"/>
        <v>6693989.3099999996</v>
      </c>
      <c r="U13" s="60">
        <f t="shared" si="2"/>
        <v>6692888.96</v>
      </c>
      <c r="V13" s="60">
        <f t="shared" si="3"/>
        <v>6692888.96</v>
      </c>
      <c r="W13" s="60">
        <f t="shared" si="4"/>
        <v>6692888.96</v>
      </c>
      <c r="X13" s="25">
        <v>1</v>
      </c>
      <c r="Y13" s="25">
        <v>1</v>
      </c>
      <c r="Z13" s="20" t="s">
        <v>86</v>
      </c>
      <c r="AA13" s="20" t="s">
        <v>87</v>
      </c>
      <c r="AB13" s="20" t="s">
        <v>88</v>
      </c>
      <c r="AC13" s="20" t="s">
        <v>89</v>
      </c>
      <c r="AD13" s="20" t="s">
        <v>90</v>
      </c>
      <c r="AE13" s="20" t="s">
        <v>91</v>
      </c>
      <c r="AF13" s="26">
        <v>0</v>
      </c>
      <c r="AG13" s="26">
        <v>0</v>
      </c>
      <c r="AH13" s="26">
        <v>138412.99</v>
      </c>
      <c r="AI13" s="20" t="s">
        <v>92</v>
      </c>
      <c r="AJ13" s="27">
        <f t="shared" si="5"/>
        <v>1326010.6900000004</v>
      </c>
      <c r="AK13" s="27">
        <f t="shared" si="6"/>
        <v>1100.3499999996275</v>
      </c>
      <c r="AL13" s="23"/>
      <c r="AM13" s="23"/>
      <c r="AN13" s="23"/>
      <c r="AO13" s="23"/>
      <c r="AP13" s="28" t="s">
        <v>52</v>
      </c>
      <c r="AQ13" s="28" t="s">
        <v>52</v>
      </c>
      <c r="AR13" s="35" t="s">
        <v>58</v>
      </c>
      <c r="AS13" s="28" t="s">
        <v>57</v>
      </c>
      <c r="AT13" s="29" t="s">
        <v>54</v>
      </c>
      <c r="AU13" s="29" t="s">
        <v>54</v>
      </c>
      <c r="AV13" s="29"/>
      <c r="AW13" s="29"/>
      <c r="AX13" s="29"/>
    </row>
    <row r="14" spans="1:50" s="30" customFormat="1" ht="75.75" hidden="1" customHeight="1" x14ac:dyDescent="0.25">
      <c r="A14" s="18" t="s">
        <v>60</v>
      </c>
      <c r="B14" s="20">
        <v>2012</v>
      </c>
      <c r="C14" s="20" t="s">
        <v>61</v>
      </c>
      <c r="D14" s="36" t="s">
        <v>93</v>
      </c>
      <c r="E14" s="20" t="s">
        <v>55</v>
      </c>
      <c r="F14" s="20" t="s">
        <v>57</v>
      </c>
      <c r="G14" s="20"/>
      <c r="H14" s="20"/>
      <c r="I14" s="32"/>
      <c r="J14" s="26">
        <v>1500000</v>
      </c>
      <c r="K14" s="26">
        <v>0</v>
      </c>
      <c r="L14" s="31"/>
      <c r="M14" s="31">
        <v>0</v>
      </c>
      <c r="N14" s="41" t="s">
        <v>94</v>
      </c>
      <c r="O14" s="26">
        <v>0</v>
      </c>
      <c r="P14" s="26">
        <v>0</v>
      </c>
      <c r="Q14" s="25"/>
      <c r="R14" s="24">
        <f t="shared" ref="R14:R15" si="8">K14</f>
        <v>0</v>
      </c>
      <c r="S14" s="25"/>
      <c r="T14" s="60">
        <f t="shared" si="7"/>
        <v>0</v>
      </c>
      <c r="U14" s="60">
        <f t="shared" si="2"/>
        <v>0</v>
      </c>
      <c r="V14" s="60">
        <f t="shared" si="3"/>
        <v>0</v>
      </c>
      <c r="W14" s="60">
        <f t="shared" si="4"/>
        <v>0</v>
      </c>
      <c r="X14" s="25">
        <v>0</v>
      </c>
      <c r="Y14" s="25">
        <v>0</v>
      </c>
      <c r="Z14" s="20" t="s">
        <v>95</v>
      </c>
      <c r="AA14" s="20" t="s">
        <v>96</v>
      </c>
      <c r="AB14" s="20"/>
      <c r="AC14" s="20"/>
      <c r="AD14" s="20"/>
      <c r="AE14" s="20"/>
      <c r="AF14" s="26"/>
      <c r="AG14" s="26"/>
      <c r="AH14" s="26"/>
      <c r="AI14" s="20" t="s">
        <v>97</v>
      </c>
      <c r="AJ14" s="27">
        <f t="shared" si="5"/>
        <v>0</v>
      </c>
      <c r="AK14" s="27">
        <f t="shared" si="6"/>
        <v>0</v>
      </c>
      <c r="AL14" s="23"/>
      <c r="AM14" s="23"/>
      <c r="AN14" s="23"/>
      <c r="AO14" s="23"/>
      <c r="AP14" s="28" t="s">
        <v>98</v>
      </c>
      <c r="AQ14" s="28" t="s">
        <v>98</v>
      </c>
      <c r="AR14" s="28"/>
      <c r="AS14" s="28"/>
      <c r="AT14" s="29"/>
      <c r="AU14" s="29"/>
      <c r="AV14" s="29"/>
      <c r="AW14" s="29"/>
      <c r="AX14" s="29"/>
    </row>
    <row r="15" spans="1:50" s="30" customFormat="1" ht="90" hidden="1" customHeight="1" x14ac:dyDescent="0.25">
      <c r="A15" s="18" t="s">
        <v>60</v>
      </c>
      <c r="B15" s="20">
        <v>2012</v>
      </c>
      <c r="C15" s="20" t="s">
        <v>61</v>
      </c>
      <c r="D15" s="36" t="s">
        <v>99</v>
      </c>
      <c r="E15" s="20" t="s">
        <v>55</v>
      </c>
      <c r="F15" s="20" t="s">
        <v>57</v>
      </c>
      <c r="G15" s="34">
        <v>41527</v>
      </c>
      <c r="H15" s="34">
        <v>41641</v>
      </c>
      <c r="I15" s="32"/>
      <c r="J15" s="26">
        <v>2180000</v>
      </c>
      <c r="K15" s="26">
        <v>2180000</v>
      </c>
      <c r="L15" s="31"/>
      <c r="M15" s="31"/>
      <c r="N15" s="26">
        <v>2180000</v>
      </c>
      <c r="O15" s="26">
        <v>1980318.73</v>
      </c>
      <c r="P15" s="26">
        <v>1965408.1</v>
      </c>
      <c r="Q15" s="24">
        <f>J15</f>
        <v>2180000</v>
      </c>
      <c r="R15" s="24">
        <f t="shared" si="8"/>
        <v>2180000</v>
      </c>
      <c r="S15" s="24">
        <f>N15</f>
        <v>2180000</v>
      </c>
      <c r="T15" s="60">
        <f t="shared" ref="T15" si="9">O15</f>
        <v>1980318.73</v>
      </c>
      <c r="U15" s="60">
        <f t="shared" si="2"/>
        <v>1965408.1</v>
      </c>
      <c r="V15" s="60">
        <f t="shared" si="3"/>
        <v>1965408.1</v>
      </c>
      <c r="W15" s="60">
        <f t="shared" si="4"/>
        <v>1965408.1</v>
      </c>
      <c r="X15" s="25">
        <v>1</v>
      </c>
      <c r="Y15" s="25">
        <v>0.98499999999999999</v>
      </c>
      <c r="Z15" s="20" t="s">
        <v>100</v>
      </c>
      <c r="AA15" s="20" t="s">
        <v>59</v>
      </c>
      <c r="AB15" s="20" t="s">
        <v>76</v>
      </c>
      <c r="AC15" s="20" t="s">
        <v>101</v>
      </c>
      <c r="AD15" s="20" t="s">
        <v>102</v>
      </c>
      <c r="AE15" s="20" t="s">
        <v>103</v>
      </c>
      <c r="AF15" s="26"/>
      <c r="AG15" s="26"/>
      <c r="AH15" s="26"/>
      <c r="AI15" s="20"/>
      <c r="AJ15" s="27">
        <f t="shared" si="5"/>
        <v>199681.27000000002</v>
      </c>
      <c r="AK15" s="27">
        <f t="shared" si="6"/>
        <v>14910.629999999888</v>
      </c>
      <c r="AL15" s="23"/>
      <c r="AM15" s="23"/>
      <c r="AN15" s="23"/>
      <c r="AO15" s="23"/>
      <c r="AP15" s="28" t="s">
        <v>52</v>
      </c>
      <c r="AQ15" s="28" t="s">
        <v>52</v>
      </c>
      <c r="AR15" s="28" t="s">
        <v>53</v>
      </c>
      <c r="AS15" s="28"/>
      <c r="AT15" s="29" t="s">
        <v>54</v>
      </c>
      <c r="AU15" s="29" t="s">
        <v>54</v>
      </c>
      <c r="AV15" s="29"/>
      <c r="AW15" s="29"/>
      <c r="AX15" s="29"/>
    </row>
    <row r="16" spans="1:50" s="30" customFormat="1" ht="45" hidden="1" customHeight="1" x14ac:dyDescent="0.25">
      <c r="A16" s="18" t="s">
        <v>60</v>
      </c>
      <c r="B16" s="20">
        <v>2013</v>
      </c>
      <c r="C16" s="20" t="s">
        <v>61</v>
      </c>
      <c r="D16" s="36" t="s">
        <v>106</v>
      </c>
      <c r="E16" s="20" t="s">
        <v>107</v>
      </c>
      <c r="F16" s="20" t="s">
        <v>61</v>
      </c>
      <c r="G16" s="38">
        <v>41405</v>
      </c>
      <c r="H16" s="38">
        <v>41788</v>
      </c>
      <c r="I16" s="32">
        <v>6</v>
      </c>
      <c r="J16" s="26">
        <v>1300000</v>
      </c>
      <c r="K16" s="26">
        <v>1300000</v>
      </c>
      <c r="L16" s="31"/>
      <c r="M16" s="31"/>
      <c r="N16" s="26">
        <v>1300000</v>
      </c>
      <c r="O16" s="26">
        <v>427383.3</v>
      </c>
      <c r="P16" s="26">
        <v>427383.3</v>
      </c>
      <c r="Q16" s="23">
        <f t="shared" ref="Q16:Q20" si="10">J16</f>
        <v>1300000</v>
      </c>
      <c r="R16" s="24">
        <f t="shared" ref="R16:R26" si="11">K16</f>
        <v>1300000</v>
      </c>
      <c r="S16" s="24">
        <f t="shared" ref="S16:S19" si="12">R16</f>
        <v>1300000</v>
      </c>
      <c r="T16" s="23">
        <f t="shared" ref="T16:T20" si="13">O16</f>
        <v>427383.3</v>
      </c>
      <c r="U16" s="24">
        <f t="shared" ref="U16:U20" si="14">V16</f>
        <v>427383.3</v>
      </c>
      <c r="V16" s="24">
        <f t="shared" ref="V16:V20" si="15">P16</f>
        <v>427383.3</v>
      </c>
      <c r="W16" s="23">
        <f t="shared" ref="W16:W20" si="16">V16</f>
        <v>427383.3</v>
      </c>
      <c r="X16" s="43">
        <v>1</v>
      </c>
      <c r="Y16" s="43">
        <f>V16/O16</f>
        <v>1</v>
      </c>
      <c r="Z16" s="20" t="s">
        <v>108</v>
      </c>
      <c r="AA16" s="20" t="s">
        <v>61</v>
      </c>
      <c r="AB16" s="20" t="s">
        <v>109</v>
      </c>
      <c r="AC16" s="37">
        <v>24100026328</v>
      </c>
      <c r="AD16" s="20" t="s">
        <v>110</v>
      </c>
      <c r="AE16" s="37" t="s">
        <v>111</v>
      </c>
      <c r="AF16" s="26">
        <v>10514.09</v>
      </c>
      <c r="AG16" s="26">
        <v>0</v>
      </c>
      <c r="AH16" s="26">
        <v>881243.95</v>
      </c>
      <c r="AI16" s="36" t="s">
        <v>112</v>
      </c>
      <c r="AJ16" s="27">
        <f t="shared" ref="AJ16:AJ31" si="17">K16-O16</f>
        <v>872616.7</v>
      </c>
      <c r="AK16" s="27">
        <f t="shared" ref="AK16:AK31" si="18">O16-P16</f>
        <v>0</v>
      </c>
      <c r="AL16" s="23"/>
      <c r="AM16" s="23"/>
      <c r="AN16" s="23"/>
      <c r="AO16" s="23"/>
      <c r="AP16" s="28" t="s">
        <v>52</v>
      </c>
      <c r="AQ16" s="28" t="s">
        <v>52</v>
      </c>
      <c r="AR16" s="35" t="s">
        <v>105</v>
      </c>
      <c r="AS16" s="28" t="s">
        <v>57</v>
      </c>
      <c r="AT16" s="29"/>
      <c r="AU16" s="29"/>
      <c r="AV16" s="29"/>
      <c r="AW16" s="29"/>
      <c r="AX16" s="29"/>
    </row>
    <row r="17" spans="1:50" s="30" customFormat="1" ht="60" hidden="1" x14ac:dyDescent="0.25">
      <c r="A17" s="18" t="s">
        <v>60</v>
      </c>
      <c r="B17" s="20">
        <v>2013</v>
      </c>
      <c r="C17" s="20" t="s">
        <v>61</v>
      </c>
      <c r="D17" s="36" t="s">
        <v>113</v>
      </c>
      <c r="E17" s="20" t="s">
        <v>51</v>
      </c>
      <c r="F17" s="20" t="s">
        <v>56</v>
      </c>
      <c r="G17" s="34">
        <v>41681</v>
      </c>
      <c r="H17" s="34">
        <v>41770</v>
      </c>
      <c r="I17" s="32"/>
      <c r="J17" s="26">
        <v>5000000</v>
      </c>
      <c r="K17" s="26">
        <v>5000000</v>
      </c>
      <c r="L17" s="31"/>
      <c r="M17" s="31"/>
      <c r="N17" s="26">
        <v>5000000</v>
      </c>
      <c r="O17" s="26">
        <v>4964868.5</v>
      </c>
      <c r="P17" s="26">
        <v>4952194.4800000004</v>
      </c>
      <c r="Q17" s="23">
        <f t="shared" si="10"/>
        <v>5000000</v>
      </c>
      <c r="R17" s="24">
        <f t="shared" si="11"/>
        <v>5000000</v>
      </c>
      <c r="S17" s="24">
        <f t="shared" si="12"/>
        <v>5000000</v>
      </c>
      <c r="T17" s="23">
        <f t="shared" si="13"/>
        <v>4964868.5</v>
      </c>
      <c r="U17" s="24">
        <f t="shared" si="14"/>
        <v>4952194.4800000004</v>
      </c>
      <c r="V17" s="24">
        <f t="shared" si="15"/>
        <v>4952194.4800000004</v>
      </c>
      <c r="W17" s="23">
        <f t="shared" si="16"/>
        <v>4952194.4800000004</v>
      </c>
      <c r="X17" s="43">
        <v>1</v>
      </c>
      <c r="Y17" s="43">
        <f>V17/O17</f>
        <v>0.99744725968069459</v>
      </c>
      <c r="Z17" s="20" t="s">
        <v>114</v>
      </c>
      <c r="AA17" s="20" t="s">
        <v>61</v>
      </c>
      <c r="AB17" s="20"/>
      <c r="AC17" s="20" t="s">
        <v>115</v>
      </c>
      <c r="AD17" s="20" t="s">
        <v>116</v>
      </c>
      <c r="AE17" s="37" t="s">
        <v>117</v>
      </c>
      <c r="AF17" s="26">
        <v>0</v>
      </c>
      <c r="AG17" s="26">
        <v>0</v>
      </c>
      <c r="AH17" s="26">
        <v>237.9</v>
      </c>
      <c r="AI17" s="36" t="s">
        <v>118</v>
      </c>
      <c r="AJ17" s="27">
        <f t="shared" si="17"/>
        <v>35131.5</v>
      </c>
      <c r="AK17" s="27">
        <f t="shared" si="18"/>
        <v>12674.019999999553</v>
      </c>
      <c r="AL17" s="23"/>
      <c r="AM17" s="23"/>
      <c r="AN17" s="23">
        <v>47805.52</v>
      </c>
      <c r="AO17" s="23">
        <f>122178.3-AN17</f>
        <v>74372.78</v>
      </c>
      <c r="AP17" s="28" t="s">
        <v>52</v>
      </c>
      <c r="AQ17" s="28" t="s">
        <v>52</v>
      </c>
      <c r="AR17" s="44" t="s">
        <v>119</v>
      </c>
      <c r="AS17" s="28" t="s">
        <v>57</v>
      </c>
      <c r="AT17" s="29" t="s">
        <v>54</v>
      </c>
      <c r="AU17" s="29" t="s">
        <v>54</v>
      </c>
      <c r="AV17" s="29"/>
      <c r="AW17" s="29"/>
      <c r="AX17" s="29"/>
    </row>
    <row r="18" spans="1:50" s="30" customFormat="1" ht="90" hidden="1" customHeight="1" x14ac:dyDescent="0.25">
      <c r="A18" s="18" t="s">
        <v>60</v>
      </c>
      <c r="B18" s="20">
        <v>2013</v>
      </c>
      <c r="C18" s="20" t="s">
        <v>77</v>
      </c>
      <c r="D18" s="36" t="s">
        <v>120</v>
      </c>
      <c r="E18" s="20" t="s">
        <v>51</v>
      </c>
      <c r="F18" s="20" t="s">
        <v>77</v>
      </c>
      <c r="G18" s="34">
        <v>41640</v>
      </c>
      <c r="H18" s="34">
        <v>41789</v>
      </c>
      <c r="I18" s="32">
        <v>172000</v>
      </c>
      <c r="J18" s="26">
        <v>2500000</v>
      </c>
      <c r="K18" s="26">
        <v>2500000</v>
      </c>
      <c r="L18" s="31"/>
      <c r="M18" s="31"/>
      <c r="N18" s="26">
        <v>2500000</v>
      </c>
      <c r="O18" s="26">
        <v>2500000</v>
      </c>
      <c r="P18" s="26">
        <v>2500000</v>
      </c>
      <c r="Q18" s="23">
        <f t="shared" si="10"/>
        <v>2500000</v>
      </c>
      <c r="R18" s="24">
        <f t="shared" si="11"/>
        <v>2500000</v>
      </c>
      <c r="S18" s="24">
        <f t="shared" si="12"/>
        <v>2500000</v>
      </c>
      <c r="T18" s="23">
        <f t="shared" si="13"/>
        <v>2500000</v>
      </c>
      <c r="U18" s="24">
        <f t="shared" si="14"/>
        <v>2500000</v>
      </c>
      <c r="V18" s="24">
        <f t="shared" si="15"/>
        <v>2500000</v>
      </c>
      <c r="W18" s="23">
        <f t="shared" si="16"/>
        <v>2500000</v>
      </c>
      <c r="X18" s="43">
        <v>1</v>
      </c>
      <c r="Y18" s="43">
        <f>V18/O18</f>
        <v>1</v>
      </c>
      <c r="Z18" s="20" t="s">
        <v>121</v>
      </c>
      <c r="AA18" s="20" t="s">
        <v>77</v>
      </c>
      <c r="AB18" s="20" t="s">
        <v>81</v>
      </c>
      <c r="AC18" s="20">
        <v>10274454</v>
      </c>
      <c r="AD18" s="20" t="s">
        <v>82</v>
      </c>
      <c r="AE18" s="20" t="s">
        <v>122</v>
      </c>
      <c r="AF18" s="26">
        <v>12120.57</v>
      </c>
      <c r="AG18" s="26">
        <v>0</v>
      </c>
      <c r="AH18" s="26">
        <v>12910.7</v>
      </c>
      <c r="AI18" s="36" t="s">
        <v>123</v>
      </c>
      <c r="AJ18" s="27">
        <f t="shared" si="17"/>
        <v>0</v>
      </c>
      <c r="AK18" s="27">
        <f t="shared" si="18"/>
        <v>0</v>
      </c>
      <c r="AL18" s="23"/>
      <c r="AM18" s="23"/>
      <c r="AN18" s="23"/>
      <c r="AO18" s="23"/>
      <c r="AP18" s="28" t="s">
        <v>52</v>
      </c>
      <c r="AQ18" s="28" t="s">
        <v>52</v>
      </c>
      <c r="AR18" s="28" t="s">
        <v>53</v>
      </c>
      <c r="AS18" s="28"/>
      <c r="AT18" s="29" t="s">
        <v>54</v>
      </c>
      <c r="AU18" s="29" t="s">
        <v>54</v>
      </c>
      <c r="AV18" s="29"/>
      <c r="AW18" s="29"/>
      <c r="AX18" s="29"/>
    </row>
    <row r="19" spans="1:50" s="30" customFormat="1" ht="30" hidden="1" customHeight="1" x14ac:dyDescent="0.25">
      <c r="A19" s="18" t="s">
        <v>60</v>
      </c>
      <c r="B19" s="20">
        <v>2013</v>
      </c>
      <c r="C19" s="20" t="s">
        <v>124</v>
      </c>
      <c r="D19" s="36" t="s">
        <v>125</v>
      </c>
      <c r="E19" s="20" t="s">
        <v>51</v>
      </c>
      <c r="F19" s="20" t="s">
        <v>124</v>
      </c>
      <c r="G19" s="34">
        <v>41646</v>
      </c>
      <c r="H19" s="34">
        <v>41806</v>
      </c>
      <c r="I19" s="32">
        <v>70620</v>
      </c>
      <c r="J19" s="26">
        <v>7700000</v>
      </c>
      <c r="K19" s="26">
        <v>8734758</v>
      </c>
      <c r="L19" s="31">
        <v>1034758</v>
      </c>
      <c r="M19" s="31"/>
      <c r="N19" s="26">
        <v>8734758</v>
      </c>
      <c r="O19" s="23">
        <v>8734758</v>
      </c>
      <c r="P19" s="26">
        <v>8734758</v>
      </c>
      <c r="Q19" s="23">
        <f t="shared" si="10"/>
        <v>7700000</v>
      </c>
      <c r="R19" s="24">
        <f t="shared" si="11"/>
        <v>8734758</v>
      </c>
      <c r="S19" s="24">
        <f t="shared" si="12"/>
        <v>8734758</v>
      </c>
      <c r="T19" s="23">
        <f>O19</f>
        <v>8734758</v>
      </c>
      <c r="U19" s="24">
        <f t="shared" si="14"/>
        <v>8734758</v>
      </c>
      <c r="V19" s="24">
        <f t="shared" si="15"/>
        <v>8734758</v>
      </c>
      <c r="W19" s="23">
        <f t="shared" si="16"/>
        <v>8734758</v>
      </c>
      <c r="X19" s="43">
        <v>1</v>
      </c>
      <c r="Y19" s="43">
        <f>V19/O19</f>
        <v>1</v>
      </c>
      <c r="Z19" s="20" t="s">
        <v>126</v>
      </c>
      <c r="AA19" s="20" t="s">
        <v>127</v>
      </c>
      <c r="AB19" s="20" t="s">
        <v>128</v>
      </c>
      <c r="AC19" s="20" t="s">
        <v>129</v>
      </c>
      <c r="AD19" s="20" t="s">
        <v>130</v>
      </c>
      <c r="AE19" s="20" t="s">
        <v>131</v>
      </c>
      <c r="AF19" s="26">
        <v>0</v>
      </c>
      <c r="AG19" s="26">
        <v>0</v>
      </c>
      <c r="AH19" s="26">
        <v>30870.62</v>
      </c>
      <c r="AI19" s="20" t="s">
        <v>132</v>
      </c>
      <c r="AJ19" s="27">
        <f t="shared" si="17"/>
        <v>0</v>
      </c>
      <c r="AK19" s="27">
        <f t="shared" si="18"/>
        <v>0</v>
      </c>
      <c r="AL19" s="23"/>
      <c r="AM19" s="23"/>
      <c r="AN19" s="23"/>
      <c r="AO19" s="23"/>
      <c r="AP19" s="28" t="s">
        <v>52</v>
      </c>
      <c r="AQ19" s="28" t="s">
        <v>52</v>
      </c>
      <c r="AR19" s="35" t="s">
        <v>105</v>
      </c>
      <c r="AS19" s="28" t="s">
        <v>57</v>
      </c>
      <c r="AT19" s="29"/>
      <c r="AU19" s="29"/>
      <c r="AV19" s="29"/>
      <c r="AW19" s="29"/>
      <c r="AX19" s="29"/>
    </row>
    <row r="20" spans="1:50" s="30" customFormat="1" ht="30" hidden="1" customHeight="1" x14ac:dyDescent="0.25">
      <c r="A20" s="18" t="s">
        <v>60</v>
      </c>
      <c r="B20" s="20">
        <v>2013</v>
      </c>
      <c r="C20" s="20" t="s">
        <v>61</v>
      </c>
      <c r="D20" s="36" t="s">
        <v>133</v>
      </c>
      <c r="E20" s="20" t="s">
        <v>51</v>
      </c>
      <c r="F20" s="20" t="s">
        <v>61</v>
      </c>
      <c r="G20" s="34">
        <v>41656</v>
      </c>
      <c r="H20" s="34">
        <v>41775</v>
      </c>
      <c r="I20" s="32" t="s">
        <v>134</v>
      </c>
      <c r="J20" s="26">
        <v>5000000</v>
      </c>
      <c r="K20" s="26">
        <v>5000000</v>
      </c>
      <c r="L20" s="31"/>
      <c r="M20" s="31"/>
      <c r="N20" s="26">
        <v>3000000</v>
      </c>
      <c r="O20" s="26">
        <v>4997246.12</v>
      </c>
      <c r="P20" s="26">
        <v>4997246.12</v>
      </c>
      <c r="Q20" s="23">
        <f t="shared" si="10"/>
        <v>5000000</v>
      </c>
      <c r="R20" s="24">
        <f t="shared" si="11"/>
        <v>5000000</v>
      </c>
      <c r="S20" s="24">
        <f>N20</f>
        <v>3000000</v>
      </c>
      <c r="T20" s="23">
        <f t="shared" si="13"/>
        <v>4997246.12</v>
      </c>
      <c r="U20" s="24">
        <f t="shared" si="14"/>
        <v>4997246.12</v>
      </c>
      <c r="V20" s="24">
        <f t="shared" si="15"/>
        <v>4997246.12</v>
      </c>
      <c r="W20" s="23">
        <f t="shared" si="16"/>
        <v>4997246.12</v>
      </c>
      <c r="X20" s="43">
        <v>1</v>
      </c>
      <c r="Y20" s="43">
        <f>V20/O20</f>
        <v>1</v>
      </c>
      <c r="Z20" s="20" t="s">
        <v>135</v>
      </c>
      <c r="AA20" s="20" t="s">
        <v>136</v>
      </c>
      <c r="AB20" s="20" t="s">
        <v>109</v>
      </c>
      <c r="AC20" s="20">
        <v>24100026301</v>
      </c>
      <c r="AD20" s="20" t="s">
        <v>110</v>
      </c>
      <c r="AE20" s="37" t="s">
        <v>137</v>
      </c>
      <c r="AF20" s="26">
        <v>15584.72</v>
      </c>
      <c r="AG20" s="26"/>
      <c r="AH20" s="26">
        <v>1086726.92</v>
      </c>
      <c r="AI20" s="36" t="s">
        <v>138</v>
      </c>
      <c r="AJ20" s="27">
        <f t="shared" si="17"/>
        <v>2753.8799999998882</v>
      </c>
      <c r="AK20" s="27">
        <f t="shared" si="18"/>
        <v>0</v>
      </c>
      <c r="AL20" s="23"/>
      <c r="AM20" s="23"/>
      <c r="AN20" s="23"/>
      <c r="AO20" s="59"/>
      <c r="AP20" s="28" t="s">
        <v>52</v>
      </c>
      <c r="AQ20" s="28" t="s">
        <v>52</v>
      </c>
      <c r="AR20" s="28" t="s">
        <v>53</v>
      </c>
      <c r="AS20" s="28"/>
      <c r="AT20" s="29" t="s">
        <v>54</v>
      </c>
      <c r="AU20" s="29" t="s">
        <v>54</v>
      </c>
      <c r="AV20" s="29"/>
      <c r="AW20" s="29"/>
      <c r="AX20" s="29"/>
    </row>
    <row r="21" spans="1:50" s="30" customFormat="1" ht="45" hidden="1" customHeight="1" x14ac:dyDescent="0.25">
      <c r="A21" s="18" t="s">
        <v>60</v>
      </c>
      <c r="B21" s="20">
        <v>2013</v>
      </c>
      <c r="C21" s="20" t="s">
        <v>139</v>
      </c>
      <c r="D21" s="36" t="s">
        <v>140</v>
      </c>
      <c r="E21" s="20" t="s">
        <v>55</v>
      </c>
      <c r="F21" s="20" t="s">
        <v>57</v>
      </c>
      <c r="G21" s="20"/>
      <c r="H21" s="20"/>
      <c r="I21" s="32"/>
      <c r="J21" s="26"/>
      <c r="K21" s="26"/>
      <c r="L21" s="31"/>
      <c r="M21" s="31"/>
      <c r="N21" s="26"/>
      <c r="O21" s="26"/>
      <c r="P21" s="26"/>
      <c r="Q21" s="24"/>
      <c r="R21" s="24">
        <f t="shared" si="11"/>
        <v>0</v>
      </c>
      <c r="S21" s="24"/>
      <c r="T21" s="25"/>
      <c r="U21" s="25"/>
      <c r="V21" s="24"/>
      <c r="W21" s="18"/>
      <c r="X21" s="18"/>
      <c r="Y21" s="18"/>
      <c r="Z21" s="20"/>
      <c r="AA21" s="20"/>
      <c r="AB21" s="20" t="s">
        <v>88</v>
      </c>
      <c r="AC21" s="20">
        <v>217577050</v>
      </c>
      <c r="AD21" s="20" t="s">
        <v>141</v>
      </c>
      <c r="AE21" s="20" t="s">
        <v>142</v>
      </c>
      <c r="AF21" s="26">
        <v>282.31</v>
      </c>
      <c r="AG21" s="26"/>
      <c r="AH21" s="26">
        <v>108405.95</v>
      </c>
      <c r="AI21" s="20" t="s">
        <v>143</v>
      </c>
      <c r="AJ21" s="27">
        <f t="shared" si="17"/>
        <v>0</v>
      </c>
      <c r="AK21" s="27">
        <f t="shared" si="18"/>
        <v>0</v>
      </c>
      <c r="AL21" s="23"/>
      <c r="AM21" s="23"/>
      <c r="AN21" s="23"/>
      <c r="AO21" s="59"/>
      <c r="AP21" s="33"/>
      <c r="AQ21" s="28"/>
      <c r="AR21" s="28"/>
      <c r="AS21" s="28"/>
      <c r="AT21" s="29"/>
      <c r="AU21" s="29"/>
      <c r="AV21" s="29"/>
      <c r="AW21" s="29"/>
      <c r="AX21" s="29"/>
    </row>
    <row r="22" spans="1:50" s="30" customFormat="1" ht="60" hidden="1" customHeight="1" x14ac:dyDescent="0.25">
      <c r="A22" s="18" t="s">
        <v>60</v>
      </c>
      <c r="B22" s="20">
        <v>2013</v>
      </c>
      <c r="C22" s="20" t="s">
        <v>61</v>
      </c>
      <c r="D22" s="45" t="s">
        <v>144</v>
      </c>
      <c r="E22" s="20" t="s">
        <v>55</v>
      </c>
      <c r="F22" s="20" t="s">
        <v>57</v>
      </c>
      <c r="G22" s="20"/>
      <c r="H22" s="20"/>
      <c r="I22" s="32"/>
      <c r="J22" s="26">
        <v>517379</v>
      </c>
      <c r="K22" s="26">
        <v>0</v>
      </c>
      <c r="L22" s="31"/>
      <c r="M22" s="31"/>
      <c r="N22" s="26">
        <v>462165.3</v>
      </c>
      <c r="O22" s="26">
        <v>0</v>
      </c>
      <c r="P22" s="26">
        <v>0</v>
      </c>
      <c r="Q22" s="23">
        <f t="shared" ref="Q22:R31" si="19">J22</f>
        <v>517379</v>
      </c>
      <c r="R22" s="24">
        <f t="shared" si="11"/>
        <v>0</v>
      </c>
      <c r="S22" s="23">
        <v>0</v>
      </c>
      <c r="T22" s="23">
        <f t="shared" ref="T22:T31" si="20">O22</f>
        <v>0</v>
      </c>
      <c r="U22" s="24">
        <f t="shared" ref="U22:U31" si="21">V22</f>
        <v>0</v>
      </c>
      <c r="V22" s="24">
        <f t="shared" ref="V22:V31" si="22">P22</f>
        <v>0</v>
      </c>
      <c r="W22" s="23">
        <f t="shared" ref="W22:W31" si="23">V22</f>
        <v>0</v>
      </c>
      <c r="X22" s="43">
        <v>0</v>
      </c>
      <c r="Y22" s="43">
        <v>0</v>
      </c>
      <c r="Z22" s="20"/>
      <c r="AA22" s="20"/>
      <c r="AB22" s="20"/>
      <c r="AC22" s="20"/>
      <c r="AD22" s="20"/>
      <c r="AE22" s="20"/>
      <c r="AF22" s="26"/>
      <c r="AG22" s="26"/>
      <c r="AH22" s="26"/>
      <c r="AI22" s="20" t="s">
        <v>145</v>
      </c>
      <c r="AJ22" s="27">
        <f t="shared" si="17"/>
        <v>0</v>
      </c>
      <c r="AK22" s="27">
        <f t="shared" si="18"/>
        <v>0</v>
      </c>
      <c r="AL22" s="23"/>
      <c r="AM22" s="23"/>
      <c r="AN22" s="23"/>
      <c r="AO22" s="59"/>
      <c r="AP22" s="28" t="s">
        <v>98</v>
      </c>
      <c r="AQ22" s="28" t="s">
        <v>98</v>
      </c>
      <c r="AR22" s="28"/>
      <c r="AS22" s="28"/>
      <c r="AT22" s="29"/>
      <c r="AU22" s="29"/>
      <c r="AV22" s="29"/>
      <c r="AW22" s="29"/>
      <c r="AX22" s="29"/>
    </row>
    <row r="23" spans="1:50" s="30" customFormat="1" ht="60" hidden="1" customHeight="1" x14ac:dyDescent="0.25">
      <c r="A23" s="18" t="s">
        <v>60</v>
      </c>
      <c r="B23" s="20">
        <v>2013</v>
      </c>
      <c r="C23" s="20" t="s">
        <v>77</v>
      </c>
      <c r="D23" s="45" t="s">
        <v>146</v>
      </c>
      <c r="E23" s="20" t="s">
        <v>55</v>
      </c>
      <c r="F23" s="20" t="s">
        <v>57</v>
      </c>
      <c r="G23" s="20"/>
      <c r="H23" s="20"/>
      <c r="I23" s="32"/>
      <c r="J23" s="26">
        <v>517379</v>
      </c>
      <c r="K23" s="26">
        <v>0</v>
      </c>
      <c r="L23" s="31"/>
      <c r="M23" s="31"/>
      <c r="N23" s="26">
        <v>462165.3</v>
      </c>
      <c r="O23" s="26">
        <v>0</v>
      </c>
      <c r="P23" s="26">
        <v>0</v>
      </c>
      <c r="Q23" s="23">
        <f t="shared" si="19"/>
        <v>517379</v>
      </c>
      <c r="R23" s="24">
        <f t="shared" si="11"/>
        <v>0</v>
      </c>
      <c r="S23" s="23">
        <v>0</v>
      </c>
      <c r="T23" s="23">
        <f t="shared" si="20"/>
        <v>0</v>
      </c>
      <c r="U23" s="24">
        <f t="shared" si="21"/>
        <v>0</v>
      </c>
      <c r="V23" s="24">
        <f t="shared" si="22"/>
        <v>0</v>
      </c>
      <c r="W23" s="23">
        <f t="shared" si="23"/>
        <v>0</v>
      </c>
      <c r="X23" s="43">
        <v>0</v>
      </c>
      <c r="Y23" s="43">
        <v>0</v>
      </c>
      <c r="Z23" s="20"/>
      <c r="AA23" s="20"/>
      <c r="AB23" s="20"/>
      <c r="AC23" s="20"/>
      <c r="AD23" s="20"/>
      <c r="AE23" s="20"/>
      <c r="AF23" s="26"/>
      <c r="AG23" s="26"/>
      <c r="AH23" s="26"/>
      <c r="AI23" s="20" t="s">
        <v>147</v>
      </c>
      <c r="AJ23" s="27">
        <f t="shared" si="17"/>
        <v>0</v>
      </c>
      <c r="AK23" s="27">
        <f t="shared" si="18"/>
        <v>0</v>
      </c>
      <c r="AL23" s="23"/>
      <c r="AM23" s="23"/>
      <c r="AN23" s="23"/>
      <c r="AO23" s="59"/>
      <c r="AP23" s="28" t="s">
        <v>98</v>
      </c>
      <c r="AQ23" s="28" t="s">
        <v>98</v>
      </c>
      <c r="AR23" s="28"/>
      <c r="AS23" s="28"/>
      <c r="AT23" s="29"/>
      <c r="AU23" s="29"/>
      <c r="AV23" s="29"/>
      <c r="AW23" s="29"/>
      <c r="AX23" s="29"/>
    </row>
    <row r="24" spans="1:50" s="30" customFormat="1" ht="60" hidden="1" customHeight="1" x14ac:dyDescent="0.25">
      <c r="A24" s="18" t="s">
        <v>60</v>
      </c>
      <c r="B24" s="20">
        <v>2013</v>
      </c>
      <c r="C24" s="20" t="s">
        <v>124</v>
      </c>
      <c r="D24" s="45" t="s">
        <v>148</v>
      </c>
      <c r="E24" s="20" t="s">
        <v>55</v>
      </c>
      <c r="F24" s="20" t="s">
        <v>57</v>
      </c>
      <c r="G24" s="46">
        <v>41659</v>
      </c>
      <c r="H24" s="46">
        <v>41932</v>
      </c>
      <c r="I24" s="32"/>
      <c r="J24" s="26">
        <v>517379</v>
      </c>
      <c r="K24" s="26">
        <v>517379</v>
      </c>
      <c r="L24" s="31"/>
      <c r="M24" s="31"/>
      <c r="N24" s="26">
        <v>517379</v>
      </c>
      <c r="O24" s="26">
        <v>515040</v>
      </c>
      <c r="P24" s="26">
        <v>515040</v>
      </c>
      <c r="Q24" s="23">
        <f t="shared" si="19"/>
        <v>517379</v>
      </c>
      <c r="R24" s="24">
        <f t="shared" si="11"/>
        <v>517379</v>
      </c>
      <c r="S24" s="24">
        <f t="shared" ref="S24:S26" si="24">R24</f>
        <v>517379</v>
      </c>
      <c r="T24" s="23">
        <f t="shared" si="20"/>
        <v>515040</v>
      </c>
      <c r="U24" s="24">
        <f t="shared" si="21"/>
        <v>515040</v>
      </c>
      <c r="V24" s="24">
        <f t="shared" si="22"/>
        <v>515040</v>
      </c>
      <c r="W24" s="23">
        <f t="shared" si="23"/>
        <v>515040</v>
      </c>
      <c r="X24" s="47">
        <v>1</v>
      </c>
      <c r="Y24" s="47">
        <f t="shared" ref="Y24" si="25">W24/T24</f>
        <v>1</v>
      </c>
      <c r="Z24" s="20"/>
      <c r="AA24" s="20"/>
      <c r="AB24" s="20"/>
      <c r="AC24" s="20"/>
      <c r="AD24" s="20"/>
      <c r="AE24" s="20"/>
      <c r="AF24" s="26"/>
      <c r="AG24" s="26"/>
      <c r="AH24" s="26"/>
      <c r="AI24" s="20"/>
      <c r="AJ24" s="27">
        <f t="shared" si="17"/>
        <v>2339</v>
      </c>
      <c r="AK24" s="27">
        <f t="shared" si="18"/>
        <v>0</v>
      </c>
      <c r="AL24" s="23"/>
      <c r="AM24" s="23"/>
      <c r="AN24" s="23"/>
      <c r="AO24" s="23"/>
      <c r="AP24" s="28" t="s">
        <v>52</v>
      </c>
      <c r="AQ24" s="28" t="s">
        <v>52</v>
      </c>
      <c r="AR24" s="28" t="s">
        <v>104</v>
      </c>
      <c r="AS24" s="28"/>
      <c r="AT24" s="29"/>
      <c r="AU24" s="29"/>
      <c r="AV24" s="29"/>
      <c r="AW24" s="29"/>
      <c r="AX24" s="29"/>
    </row>
    <row r="25" spans="1:50" s="30" customFormat="1" ht="45" hidden="1" customHeight="1" x14ac:dyDescent="0.25">
      <c r="A25" s="18" t="s">
        <v>60</v>
      </c>
      <c r="B25" s="20">
        <v>2013</v>
      </c>
      <c r="C25" s="20" t="s">
        <v>139</v>
      </c>
      <c r="D25" s="45" t="s">
        <v>149</v>
      </c>
      <c r="E25" s="20" t="s">
        <v>55</v>
      </c>
      <c r="F25" s="20" t="s">
        <v>57</v>
      </c>
      <c r="G25" s="34">
        <v>41635</v>
      </c>
      <c r="H25" s="34">
        <v>41869</v>
      </c>
      <c r="I25" s="32"/>
      <c r="J25" s="26">
        <v>500000</v>
      </c>
      <c r="K25" s="26">
        <v>500000</v>
      </c>
      <c r="L25" s="31"/>
      <c r="M25" s="31"/>
      <c r="N25" s="26">
        <v>500000</v>
      </c>
      <c r="O25" s="26">
        <v>487200</v>
      </c>
      <c r="P25" s="26">
        <v>487200</v>
      </c>
      <c r="Q25" s="23">
        <f t="shared" si="19"/>
        <v>500000</v>
      </c>
      <c r="R25" s="24">
        <f t="shared" si="11"/>
        <v>500000</v>
      </c>
      <c r="S25" s="24">
        <f t="shared" si="24"/>
        <v>500000</v>
      </c>
      <c r="T25" s="23">
        <f t="shared" si="20"/>
        <v>487200</v>
      </c>
      <c r="U25" s="24">
        <f t="shared" si="21"/>
        <v>487200</v>
      </c>
      <c r="V25" s="24">
        <f t="shared" si="22"/>
        <v>487200</v>
      </c>
      <c r="W25" s="23">
        <f t="shared" si="23"/>
        <v>487200</v>
      </c>
      <c r="X25" s="43">
        <v>1</v>
      </c>
      <c r="Y25" s="43">
        <v>1</v>
      </c>
      <c r="Z25" s="20" t="s">
        <v>150</v>
      </c>
      <c r="AA25" s="20" t="s">
        <v>61</v>
      </c>
      <c r="AB25" s="20"/>
      <c r="AC25" s="20"/>
      <c r="AD25" s="20"/>
      <c r="AE25" s="20"/>
      <c r="AF25" s="26"/>
      <c r="AG25" s="26"/>
      <c r="AH25" s="26"/>
      <c r="AI25" s="20"/>
      <c r="AJ25" s="27">
        <f t="shared" si="17"/>
        <v>12800</v>
      </c>
      <c r="AK25" s="27">
        <f t="shared" si="18"/>
        <v>0</v>
      </c>
      <c r="AL25" s="23"/>
      <c r="AM25" s="23"/>
      <c r="AN25" s="23"/>
      <c r="AO25" s="23"/>
      <c r="AP25" s="28" t="s">
        <v>52</v>
      </c>
      <c r="AQ25" s="28" t="s">
        <v>52</v>
      </c>
      <c r="AR25" s="35" t="s">
        <v>105</v>
      </c>
      <c r="AS25" s="28" t="s">
        <v>57</v>
      </c>
      <c r="AT25" s="29"/>
      <c r="AU25" s="29"/>
      <c r="AV25" s="29"/>
      <c r="AW25" s="29"/>
      <c r="AX25" s="29"/>
    </row>
    <row r="26" spans="1:50" s="30" customFormat="1" ht="45" hidden="1" customHeight="1" x14ac:dyDescent="0.25">
      <c r="A26" s="18" t="s">
        <v>60</v>
      </c>
      <c r="B26" s="20">
        <v>2013</v>
      </c>
      <c r="C26" s="20" t="s">
        <v>139</v>
      </c>
      <c r="D26" s="45" t="s">
        <v>151</v>
      </c>
      <c r="E26" s="20" t="s">
        <v>55</v>
      </c>
      <c r="F26" s="20" t="s">
        <v>57</v>
      </c>
      <c r="G26" s="34">
        <v>41670</v>
      </c>
      <c r="H26" s="34">
        <v>41759</v>
      </c>
      <c r="I26" s="32"/>
      <c r="J26" s="26">
        <v>500000</v>
      </c>
      <c r="K26" s="26">
        <v>500000</v>
      </c>
      <c r="L26" s="31"/>
      <c r="M26" s="31"/>
      <c r="N26" s="26">
        <v>500000</v>
      </c>
      <c r="O26" s="26">
        <v>498800</v>
      </c>
      <c r="P26" s="26">
        <v>498800</v>
      </c>
      <c r="Q26" s="23">
        <f t="shared" si="19"/>
        <v>500000</v>
      </c>
      <c r="R26" s="24">
        <f t="shared" si="11"/>
        <v>500000</v>
      </c>
      <c r="S26" s="24">
        <f t="shared" si="24"/>
        <v>500000</v>
      </c>
      <c r="T26" s="23">
        <f t="shared" si="20"/>
        <v>498800</v>
      </c>
      <c r="U26" s="24">
        <f t="shared" si="21"/>
        <v>498800</v>
      </c>
      <c r="V26" s="24">
        <f t="shared" si="22"/>
        <v>498800</v>
      </c>
      <c r="W26" s="23">
        <f t="shared" si="23"/>
        <v>498800</v>
      </c>
      <c r="X26" s="43">
        <v>1</v>
      </c>
      <c r="Y26" s="43">
        <v>1</v>
      </c>
      <c r="Z26" s="20" t="s">
        <v>152</v>
      </c>
      <c r="AA26" s="20" t="s">
        <v>61</v>
      </c>
      <c r="AB26" s="20"/>
      <c r="AC26" s="20"/>
      <c r="AD26" s="20"/>
      <c r="AE26" s="20"/>
      <c r="AF26" s="26"/>
      <c r="AG26" s="26"/>
      <c r="AH26" s="26"/>
      <c r="AI26" s="20"/>
      <c r="AJ26" s="27">
        <f t="shared" si="17"/>
        <v>1200</v>
      </c>
      <c r="AK26" s="27">
        <f t="shared" si="18"/>
        <v>0</v>
      </c>
      <c r="AL26" s="23"/>
      <c r="AM26" s="23"/>
      <c r="AN26" s="23"/>
      <c r="AO26" s="23"/>
      <c r="AP26" s="28" t="s">
        <v>52</v>
      </c>
      <c r="AQ26" s="28" t="s">
        <v>52</v>
      </c>
      <c r="AR26" s="35" t="s">
        <v>105</v>
      </c>
      <c r="AS26" s="28" t="s">
        <v>57</v>
      </c>
      <c r="AT26" s="29"/>
      <c r="AU26" s="29"/>
      <c r="AV26" s="29"/>
      <c r="AW26" s="29"/>
      <c r="AX26" s="29"/>
    </row>
    <row r="27" spans="1:50" s="30" customFormat="1" ht="60" hidden="1" customHeight="1" x14ac:dyDescent="0.25">
      <c r="A27" s="18" t="s">
        <v>60</v>
      </c>
      <c r="B27" s="20">
        <v>2014</v>
      </c>
      <c r="C27" s="20" t="s">
        <v>61</v>
      </c>
      <c r="D27" s="36" t="s">
        <v>154</v>
      </c>
      <c r="E27" s="20" t="s">
        <v>51</v>
      </c>
      <c r="F27" s="20" t="s">
        <v>61</v>
      </c>
      <c r="G27" s="20"/>
      <c r="H27" s="20"/>
      <c r="I27" s="32"/>
      <c r="J27" s="26">
        <v>7250000</v>
      </c>
      <c r="K27" s="26">
        <v>7250000</v>
      </c>
      <c r="L27" s="31"/>
      <c r="M27" s="31"/>
      <c r="N27" s="26">
        <v>7250000</v>
      </c>
      <c r="O27" s="26">
        <v>7237503.25</v>
      </c>
      <c r="P27" s="26">
        <v>5265738.3899999997</v>
      </c>
      <c r="Q27" s="23">
        <f t="shared" si="19"/>
        <v>7250000</v>
      </c>
      <c r="R27" s="23">
        <f t="shared" si="19"/>
        <v>7250000</v>
      </c>
      <c r="S27" s="24">
        <f t="shared" ref="S27:S31" si="26">R27</f>
        <v>7250000</v>
      </c>
      <c r="T27" s="23">
        <f t="shared" si="20"/>
        <v>7237503.25</v>
      </c>
      <c r="U27" s="24">
        <f t="shared" si="21"/>
        <v>5265738.3899999997</v>
      </c>
      <c r="V27" s="24">
        <f t="shared" si="22"/>
        <v>5265738.3899999997</v>
      </c>
      <c r="W27" s="23">
        <f t="shared" si="23"/>
        <v>5265738.3899999997</v>
      </c>
      <c r="X27" s="43">
        <v>1</v>
      </c>
      <c r="Y27" s="43">
        <v>0.63</v>
      </c>
      <c r="Z27" s="20"/>
      <c r="AA27" s="20"/>
      <c r="AB27" s="20" t="s">
        <v>155</v>
      </c>
      <c r="AC27" s="20" t="s">
        <v>156</v>
      </c>
      <c r="AD27" s="20" t="s">
        <v>157</v>
      </c>
      <c r="AE27" s="20" t="s">
        <v>158</v>
      </c>
      <c r="AF27" s="26">
        <v>3194.9</v>
      </c>
      <c r="AG27" s="26"/>
      <c r="AH27" s="26">
        <v>1985389.39</v>
      </c>
      <c r="AI27" s="20" t="s">
        <v>159</v>
      </c>
      <c r="AJ27" s="27">
        <f t="shared" si="17"/>
        <v>12496.75</v>
      </c>
      <c r="AK27" s="27">
        <f t="shared" si="18"/>
        <v>1971764.8600000003</v>
      </c>
      <c r="AL27" s="23"/>
      <c r="AM27" s="23"/>
      <c r="AN27" s="23"/>
      <c r="AO27" s="23"/>
      <c r="AP27" s="28" t="s">
        <v>52</v>
      </c>
      <c r="AQ27" s="28" t="s">
        <v>52</v>
      </c>
      <c r="AR27" s="35" t="s">
        <v>105</v>
      </c>
      <c r="AS27" s="28" t="s">
        <v>57</v>
      </c>
      <c r="AT27" s="29"/>
      <c r="AU27" s="29"/>
      <c r="AV27" s="29"/>
      <c r="AW27" s="29"/>
      <c r="AX27" s="29"/>
    </row>
    <row r="28" spans="1:50" s="30" customFormat="1" ht="75" hidden="1" customHeight="1" x14ac:dyDescent="0.25">
      <c r="A28" s="18" t="s">
        <v>60</v>
      </c>
      <c r="B28" s="20">
        <v>2014</v>
      </c>
      <c r="C28" s="20" t="s">
        <v>77</v>
      </c>
      <c r="D28" s="36" t="s">
        <v>160</v>
      </c>
      <c r="E28" s="20" t="s">
        <v>51</v>
      </c>
      <c r="F28" s="20" t="s">
        <v>77</v>
      </c>
      <c r="G28" s="20"/>
      <c r="H28" s="20"/>
      <c r="I28" s="32"/>
      <c r="J28" s="26">
        <v>7800000</v>
      </c>
      <c r="K28" s="26">
        <v>7800000</v>
      </c>
      <c r="L28" s="31"/>
      <c r="M28" s="31"/>
      <c r="N28" s="26">
        <v>7800000</v>
      </c>
      <c r="O28" s="26">
        <v>7779275.3300000001</v>
      </c>
      <c r="P28" s="26">
        <v>7779275.3300000001</v>
      </c>
      <c r="Q28" s="23">
        <f t="shared" si="19"/>
        <v>7800000</v>
      </c>
      <c r="R28" s="23">
        <f t="shared" si="19"/>
        <v>7800000</v>
      </c>
      <c r="S28" s="24">
        <f t="shared" si="26"/>
        <v>7800000</v>
      </c>
      <c r="T28" s="23">
        <f t="shared" si="20"/>
        <v>7779275.3300000001</v>
      </c>
      <c r="U28" s="24">
        <f t="shared" si="21"/>
        <v>7779275.3300000001</v>
      </c>
      <c r="V28" s="24">
        <f t="shared" si="22"/>
        <v>7779275.3300000001</v>
      </c>
      <c r="W28" s="23">
        <f t="shared" si="23"/>
        <v>7779275.3300000001</v>
      </c>
      <c r="X28" s="43">
        <v>1</v>
      </c>
      <c r="Y28" s="43">
        <v>1</v>
      </c>
      <c r="Z28" s="20"/>
      <c r="AA28" s="20"/>
      <c r="AB28" s="20" t="s">
        <v>161</v>
      </c>
      <c r="AC28" s="20" t="s">
        <v>162</v>
      </c>
      <c r="AD28" s="20" t="s">
        <v>163</v>
      </c>
      <c r="AE28" s="20" t="s">
        <v>164</v>
      </c>
      <c r="AF28" s="26">
        <v>32418.5</v>
      </c>
      <c r="AG28" s="26">
        <v>0</v>
      </c>
      <c r="AH28" s="26">
        <v>44982.12</v>
      </c>
      <c r="AI28" s="20"/>
      <c r="AJ28" s="27">
        <f t="shared" si="17"/>
        <v>20724.669999999925</v>
      </c>
      <c r="AK28" s="27">
        <f t="shared" si="18"/>
        <v>0</v>
      </c>
      <c r="AL28" s="23"/>
      <c r="AM28" s="23"/>
      <c r="AN28" s="23"/>
      <c r="AO28" s="23"/>
      <c r="AP28" s="28" t="s">
        <v>52</v>
      </c>
      <c r="AQ28" s="28" t="s">
        <v>52</v>
      </c>
      <c r="AR28" s="35" t="s">
        <v>105</v>
      </c>
      <c r="AS28" s="28" t="s">
        <v>57</v>
      </c>
      <c r="AT28" s="29"/>
      <c r="AU28" s="29"/>
      <c r="AV28" s="29"/>
      <c r="AW28" s="29"/>
      <c r="AX28" s="29"/>
    </row>
    <row r="29" spans="1:50" s="30" customFormat="1" ht="60" hidden="1" customHeight="1" x14ac:dyDescent="0.25">
      <c r="A29" s="18" t="s">
        <v>60</v>
      </c>
      <c r="B29" s="20">
        <v>2014</v>
      </c>
      <c r="C29" s="20" t="s">
        <v>165</v>
      </c>
      <c r="D29" s="36" t="s">
        <v>166</v>
      </c>
      <c r="E29" s="20" t="s">
        <v>51</v>
      </c>
      <c r="F29" s="20" t="s">
        <v>56</v>
      </c>
      <c r="G29" s="20"/>
      <c r="H29" s="20"/>
      <c r="I29" s="32"/>
      <c r="J29" s="26">
        <v>10000000</v>
      </c>
      <c r="K29" s="26">
        <v>10000000</v>
      </c>
      <c r="L29" s="31"/>
      <c r="M29" s="31"/>
      <c r="N29" s="26">
        <v>10000000</v>
      </c>
      <c r="O29" s="26">
        <f>9989999.38+10000</f>
        <v>9999999.3800000008</v>
      </c>
      <c r="P29" s="26">
        <f>8698239.99+10000</f>
        <v>8708239.9900000002</v>
      </c>
      <c r="Q29" s="23">
        <f t="shared" si="19"/>
        <v>10000000</v>
      </c>
      <c r="R29" s="23">
        <f t="shared" si="19"/>
        <v>10000000</v>
      </c>
      <c r="S29" s="24">
        <f t="shared" si="26"/>
        <v>10000000</v>
      </c>
      <c r="T29" s="23">
        <f t="shared" si="20"/>
        <v>9999999.3800000008</v>
      </c>
      <c r="U29" s="24">
        <f t="shared" si="21"/>
        <v>8708239.9900000002</v>
      </c>
      <c r="V29" s="24">
        <f t="shared" si="22"/>
        <v>8708239.9900000002</v>
      </c>
      <c r="W29" s="23">
        <f t="shared" si="23"/>
        <v>8708239.9900000002</v>
      </c>
      <c r="X29" s="43">
        <v>1</v>
      </c>
      <c r="Y29" s="43">
        <f>P29/O29</f>
        <v>0.87082405299109122</v>
      </c>
      <c r="Z29" s="20"/>
      <c r="AA29" s="20"/>
      <c r="AB29" s="20" t="s">
        <v>88</v>
      </c>
      <c r="AC29" s="20">
        <v>197833938</v>
      </c>
      <c r="AD29" s="20" t="s">
        <v>167</v>
      </c>
      <c r="AE29" s="20" t="s">
        <v>168</v>
      </c>
      <c r="AF29" s="26">
        <v>140812.20000000001</v>
      </c>
      <c r="AG29" s="26"/>
      <c r="AH29" s="26">
        <v>1432572.21</v>
      </c>
      <c r="AI29" s="20" t="s">
        <v>169</v>
      </c>
      <c r="AJ29" s="27">
        <f t="shared" si="17"/>
        <v>0.61999999918043613</v>
      </c>
      <c r="AK29" s="27">
        <f>O29-P29</f>
        <v>1291759.3900000006</v>
      </c>
      <c r="AL29" s="23">
        <f>J29*0.001</f>
        <v>10000</v>
      </c>
      <c r="AM29" s="23"/>
      <c r="AN29" s="23"/>
      <c r="AO29" s="23"/>
      <c r="AP29" s="28" t="s">
        <v>52</v>
      </c>
      <c r="AQ29" s="28" t="s">
        <v>52</v>
      </c>
      <c r="AR29" s="35" t="s">
        <v>170</v>
      </c>
      <c r="AS29" s="28" t="s">
        <v>57</v>
      </c>
      <c r="AT29" s="29" t="s">
        <v>54</v>
      </c>
      <c r="AU29" s="29" t="s">
        <v>54</v>
      </c>
      <c r="AV29" s="29"/>
      <c r="AW29" s="29"/>
      <c r="AX29" s="29"/>
    </row>
    <row r="30" spans="1:50" s="30" customFormat="1" ht="60" hidden="1" customHeight="1" x14ac:dyDescent="0.25">
      <c r="A30" s="18" t="s">
        <v>60</v>
      </c>
      <c r="B30" s="20">
        <v>2014</v>
      </c>
      <c r="C30" s="20" t="s">
        <v>171</v>
      </c>
      <c r="D30" s="36" t="s">
        <v>172</v>
      </c>
      <c r="E30" s="20" t="s">
        <v>153</v>
      </c>
      <c r="F30" s="20" t="s">
        <v>61</v>
      </c>
      <c r="G30" s="34"/>
      <c r="H30" s="34"/>
      <c r="I30" s="32"/>
      <c r="J30" s="26">
        <v>2057665</v>
      </c>
      <c r="K30" s="26">
        <v>2057665</v>
      </c>
      <c r="L30" s="31"/>
      <c r="M30" s="31"/>
      <c r="N30" s="26">
        <v>2057665</v>
      </c>
      <c r="O30" s="26">
        <v>1902397.92</v>
      </c>
      <c r="P30" s="26">
        <v>1902397.92</v>
      </c>
      <c r="Q30" s="23">
        <f t="shared" si="19"/>
        <v>2057665</v>
      </c>
      <c r="R30" s="23">
        <f t="shared" si="19"/>
        <v>2057665</v>
      </c>
      <c r="S30" s="24">
        <f t="shared" si="26"/>
        <v>2057665</v>
      </c>
      <c r="T30" s="23">
        <f t="shared" si="20"/>
        <v>1902397.92</v>
      </c>
      <c r="U30" s="24">
        <f t="shared" si="21"/>
        <v>1902397.92</v>
      </c>
      <c r="V30" s="24">
        <f t="shared" si="22"/>
        <v>1902397.92</v>
      </c>
      <c r="W30" s="23">
        <f t="shared" si="23"/>
        <v>1902397.92</v>
      </c>
      <c r="X30" s="43">
        <v>1</v>
      </c>
      <c r="Y30" s="43">
        <f>P30/O30</f>
        <v>1</v>
      </c>
      <c r="Z30" s="20"/>
      <c r="AA30" s="20"/>
      <c r="AB30" s="20" t="s">
        <v>155</v>
      </c>
      <c r="AC30" s="20" t="s">
        <v>173</v>
      </c>
      <c r="AD30" s="20" t="s">
        <v>157</v>
      </c>
      <c r="AE30" s="20" t="s">
        <v>174</v>
      </c>
      <c r="AF30" s="26">
        <v>2011.03</v>
      </c>
      <c r="AG30" s="26">
        <v>0</v>
      </c>
      <c r="AH30" s="26">
        <v>1349999.8</v>
      </c>
      <c r="AI30" s="20" t="s">
        <v>175</v>
      </c>
      <c r="AJ30" s="27">
        <f t="shared" si="17"/>
        <v>155267.08000000007</v>
      </c>
      <c r="AK30" s="27">
        <f t="shared" si="18"/>
        <v>0</v>
      </c>
      <c r="AL30" s="23"/>
      <c r="AM30" s="23"/>
      <c r="AN30" s="23"/>
      <c r="AO30" s="23"/>
      <c r="AP30" s="28" t="s">
        <v>52</v>
      </c>
      <c r="AQ30" s="28" t="s">
        <v>52</v>
      </c>
      <c r="AR30" s="35" t="s">
        <v>175</v>
      </c>
      <c r="AS30" s="28"/>
      <c r="AT30" s="29" t="s">
        <v>54</v>
      </c>
      <c r="AU30" s="29"/>
      <c r="AV30" s="29"/>
      <c r="AW30" s="29"/>
      <c r="AX30" s="29"/>
    </row>
    <row r="31" spans="1:50" s="30" customFormat="1" ht="60" hidden="1" customHeight="1" x14ac:dyDescent="0.25">
      <c r="A31" s="18" t="s">
        <v>60</v>
      </c>
      <c r="B31" s="20">
        <v>2014</v>
      </c>
      <c r="C31" s="20" t="s">
        <v>77</v>
      </c>
      <c r="D31" s="36" t="s">
        <v>176</v>
      </c>
      <c r="E31" s="20" t="s">
        <v>55</v>
      </c>
      <c r="F31" s="20" t="s">
        <v>56</v>
      </c>
      <c r="G31" s="34"/>
      <c r="H31" s="34"/>
      <c r="I31" s="61"/>
      <c r="J31" s="26">
        <v>650000</v>
      </c>
      <c r="K31" s="26">
        <v>650000</v>
      </c>
      <c r="L31" s="31"/>
      <c r="M31" s="31"/>
      <c r="N31" s="26">
        <v>650000</v>
      </c>
      <c r="O31" s="26">
        <f>588607.43+650</f>
        <v>589257.43000000005</v>
      </c>
      <c r="P31" s="26">
        <f>508827.98+650</f>
        <v>509477.98</v>
      </c>
      <c r="Q31" s="23">
        <f t="shared" si="19"/>
        <v>650000</v>
      </c>
      <c r="R31" s="23">
        <f t="shared" si="19"/>
        <v>650000</v>
      </c>
      <c r="S31" s="24">
        <f t="shared" si="26"/>
        <v>650000</v>
      </c>
      <c r="T31" s="59">
        <f t="shared" si="20"/>
        <v>589257.43000000005</v>
      </c>
      <c r="U31" s="60">
        <f t="shared" si="21"/>
        <v>509477.98</v>
      </c>
      <c r="V31" s="60">
        <f t="shared" si="22"/>
        <v>509477.98</v>
      </c>
      <c r="W31" s="59">
        <f t="shared" si="23"/>
        <v>509477.98</v>
      </c>
      <c r="X31" s="43">
        <v>1</v>
      </c>
      <c r="Y31" s="43">
        <f>V31/O31</f>
        <v>0.8646101925265498</v>
      </c>
      <c r="Z31" s="20"/>
      <c r="AA31" s="20"/>
      <c r="AB31" s="20" t="s">
        <v>88</v>
      </c>
      <c r="AC31" s="20">
        <v>264850337</v>
      </c>
      <c r="AD31" s="20" t="s">
        <v>177</v>
      </c>
      <c r="AE31" s="20" t="s">
        <v>178</v>
      </c>
      <c r="AF31" s="26">
        <v>0</v>
      </c>
      <c r="AG31" s="26">
        <v>0</v>
      </c>
      <c r="AH31" s="26">
        <v>282.95999999999998</v>
      </c>
      <c r="AI31" s="20" t="s">
        <v>179</v>
      </c>
      <c r="AJ31" s="27">
        <f t="shared" si="17"/>
        <v>60742.569999999949</v>
      </c>
      <c r="AK31" s="27">
        <f t="shared" si="18"/>
        <v>79779.45000000007</v>
      </c>
      <c r="AL31" s="23">
        <f>J31*0.001</f>
        <v>650</v>
      </c>
      <c r="AM31" s="23"/>
      <c r="AN31" s="23">
        <v>140522.01999999999</v>
      </c>
      <c r="AO31" s="23">
        <v>4899.47</v>
      </c>
      <c r="AP31" s="28" t="s">
        <v>52</v>
      </c>
      <c r="AQ31" s="28" t="s">
        <v>52</v>
      </c>
      <c r="AR31" s="35" t="s">
        <v>105</v>
      </c>
      <c r="AS31" s="28" t="s">
        <v>57</v>
      </c>
      <c r="AT31" s="29" t="s">
        <v>54</v>
      </c>
      <c r="AU31" s="29" t="s">
        <v>54</v>
      </c>
      <c r="AV31" s="29"/>
      <c r="AW31" s="29"/>
      <c r="AX31" s="29"/>
    </row>
    <row r="32" spans="1:50" s="30" customFormat="1" ht="45" hidden="1" customHeight="1" x14ac:dyDescent="0.25">
      <c r="A32" s="18" t="s">
        <v>60</v>
      </c>
      <c r="B32" s="20">
        <v>2015</v>
      </c>
      <c r="C32" s="20" t="s">
        <v>87</v>
      </c>
      <c r="D32" s="19" t="s">
        <v>184</v>
      </c>
      <c r="E32" s="20" t="s">
        <v>51</v>
      </c>
      <c r="F32" s="20" t="s">
        <v>56</v>
      </c>
      <c r="G32" s="48" t="s">
        <v>181</v>
      </c>
      <c r="H32" s="49">
        <v>42614</v>
      </c>
      <c r="I32" s="62">
        <v>996</v>
      </c>
      <c r="J32" s="26">
        <v>8733801</v>
      </c>
      <c r="K32" s="26">
        <v>8143114.75</v>
      </c>
      <c r="L32" s="31">
        <v>0</v>
      </c>
      <c r="M32" s="31">
        <v>0</v>
      </c>
      <c r="N32" s="26">
        <v>2617520.16</v>
      </c>
      <c r="O32" s="26">
        <v>8143114.75</v>
      </c>
      <c r="P32" s="26">
        <v>2442934.42</v>
      </c>
      <c r="Q32" s="23">
        <v>8151266.0199999996</v>
      </c>
      <c r="R32" s="23">
        <v>8143114.75</v>
      </c>
      <c r="S32" s="24">
        <v>8143114.75</v>
      </c>
      <c r="T32" s="59">
        <v>8143114.75</v>
      </c>
      <c r="U32" s="60">
        <v>2442934.42</v>
      </c>
      <c r="V32" s="60">
        <v>2442934.42</v>
      </c>
      <c r="W32" s="60">
        <v>2442934.42</v>
      </c>
      <c r="X32" s="43">
        <v>0.10100000000000001</v>
      </c>
      <c r="Y32" s="47">
        <f t="shared" ref="Y32:Y35" si="27">W32/T32</f>
        <v>0.29999999938598432</v>
      </c>
      <c r="Z32" s="20" t="s">
        <v>185</v>
      </c>
      <c r="AA32" s="20" t="s">
        <v>186</v>
      </c>
      <c r="AB32" s="20" t="s">
        <v>182</v>
      </c>
      <c r="AC32" s="42" t="s">
        <v>187</v>
      </c>
      <c r="AD32" s="20" t="s">
        <v>183</v>
      </c>
      <c r="AE32" s="42" t="s">
        <v>188</v>
      </c>
      <c r="AF32" s="26">
        <v>16888.580000000002</v>
      </c>
      <c r="AG32" s="26"/>
      <c r="AH32" s="26">
        <v>191474.32</v>
      </c>
      <c r="AI32" s="20"/>
      <c r="AJ32" s="27">
        <f t="shared" ref="AJ32:AJ35" si="28">K32-O32</f>
        <v>0</v>
      </c>
      <c r="AK32" s="27">
        <f t="shared" ref="AK32:AK35" si="29">O32-P32</f>
        <v>5700180.3300000001</v>
      </c>
      <c r="AL32" s="23"/>
      <c r="AM32" s="23"/>
      <c r="AN32" s="23">
        <v>581952.44899999909</v>
      </c>
      <c r="AO32" s="23"/>
      <c r="AP32" s="33"/>
      <c r="AQ32" s="28" t="s">
        <v>75</v>
      </c>
      <c r="AR32" s="28"/>
      <c r="AS32" s="28"/>
      <c r="AT32" s="29"/>
      <c r="AU32" s="29"/>
      <c r="AV32" s="29"/>
      <c r="AW32" s="29"/>
      <c r="AX32" s="29"/>
    </row>
    <row r="33" spans="1:50" s="30" customFormat="1" ht="63" hidden="1" customHeight="1" x14ac:dyDescent="0.25">
      <c r="A33" s="18" t="s">
        <v>60</v>
      </c>
      <c r="B33" s="20">
        <v>2015</v>
      </c>
      <c r="C33" s="20" t="s">
        <v>180</v>
      </c>
      <c r="D33" s="19" t="s">
        <v>189</v>
      </c>
      <c r="E33" s="20" t="s">
        <v>153</v>
      </c>
      <c r="F33" s="20" t="s">
        <v>56</v>
      </c>
      <c r="G33" s="48" t="s">
        <v>181</v>
      </c>
      <c r="H33" s="49">
        <v>42644</v>
      </c>
      <c r="I33" s="39">
        <v>179451</v>
      </c>
      <c r="J33" s="26">
        <v>1500000</v>
      </c>
      <c r="K33" s="26">
        <v>1355021.56</v>
      </c>
      <c r="L33" s="31">
        <v>0</v>
      </c>
      <c r="M33" s="31">
        <v>0</v>
      </c>
      <c r="N33" s="26">
        <v>1084017.33</v>
      </c>
      <c r="O33" s="26">
        <v>1355021.56</v>
      </c>
      <c r="P33" s="26">
        <v>406506.5</v>
      </c>
      <c r="Q33" s="23">
        <v>1356377.94</v>
      </c>
      <c r="R33" s="23">
        <v>1355021.56</v>
      </c>
      <c r="S33" s="24">
        <v>1355021.56</v>
      </c>
      <c r="T33" s="23">
        <v>1355021.56</v>
      </c>
      <c r="U33" s="24">
        <v>406506.5</v>
      </c>
      <c r="V33" s="24">
        <v>406506.5</v>
      </c>
      <c r="W33" s="24">
        <v>406506.5</v>
      </c>
      <c r="X33" s="43">
        <v>0.24099999999999999</v>
      </c>
      <c r="Y33" s="47">
        <f t="shared" si="27"/>
        <v>0.30000002361586037</v>
      </c>
      <c r="Z33" s="20" t="s">
        <v>190</v>
      </c>
      <c r="AA33" s="20" t="s">
        <v>186</v>
      </c>
      <c r="AB33" s="20" t="s">
        <v>182</v>
      </c>
      <c r="AC33" s="42" t="s">
        <v>191</v>
      </c>
      <c r="AD33" s="20" t="s">
        <v>183</v>
      </c>
      <c r="AE33" s="42" t="s">
        <v>192</v>
      </c>
      <c r="AF33" s="26">
        <v>2362.35</v>
      </c>
      <c r="AG33" s="26"/>
      <c r="AH33" s="26">
        <v>45405.85</v>
      </c>
      <c r="AI33" s="20"/>
      <c r="AJ33" s="27">
        <f t="shared" si="28"/>
        <v>0</v>
      </c>
      <c r="AK33" s="27">
        <f t="shared" si="29"/>
        <v>948515.06</v>
      </c>
      <c r="AL33" s="23"/>
      <c r="AM33" s="23"/>
      <c r="AN33" s="23">
        <v>143478.43999999994</v>
      </c>
      <c r="AO33" s="23"/>
      <c r="AP33" s="33"/>
      <c r="AQ33" s="28" t="s">
        <v>75</v>
      </c>
      <c r="AR33" s="28"/>
      <c r="AS33" s="28"/>
      <c r="AT33" s="29"/>
      <c r="AU33" s="29"/>
      <c r="AV33" s="29"/>
      <c r="AW33" s="29"/>
      <c r="AX33" s="29"/>
    </row>
    <row r="34" spans="1:50" s="30" customFormat="1" ht="60.75" hidden="1" customHeight="1" x14ac:dyDescent="0.25">
      <c r="A34" s="18" t="s">
        <v>60</v>
      </c>
      <c r="B34" s="20">
        <v>2015</v>
      </c>
      <c r="C34" s="20" t="s">
        <v>193</v>
      </c>
      <c r="D34" s="19" t="s">
        <v>194</v>
      </c>
      <c r="E34" s="20" t="s">
        <v>51</v>
      </c>
      <c r="F34" s="20" t="s">
        <v>56</v>
      </c>
      <c r="G34" s="48" t="s">
        <v>181</v>
      </c>
      <c r="H34" s="48">
        <v>42552</v>
      </c>
      <c r="I34" s="39">
        <v>59000</v>
      </c>
      <c r="J34" s="26">
        <v>8467625</v>
      </c>
      <c r="K34" s="26">
        <v>6672000</v>
      </c>
      <c r="L34" s="31">
        <v>4843017.3</v>
      </c>
      <c r="M34" s="31">
        <v>0</v>
      </c>
      <c r="N34" s="26">
        <v>9211737.5399999991</v>
      </c>
      <c r="O34" s="26">
        <v>11514671.93</v>
      </c>
      <c r="P34" s="26">
        <v>4990339.62</v>
      </c>
      <c r="Q34" s="23">
        <v>11526543.939999999</v>
      </c>
      <c r="R34" s="23">
        <v>11515017.4</v>
      </c>
      <c r="S34" s="24">
        <v>11515017.4</v>
      </c>
      <c r="T34" s="23">
        <v>11514671.93</v>
      </c>
      <c r="U34" s="24">
        <v>4990339.62</v>
      </c>
      <c r="V34" s="24">
        <v>4990339.62</v>
      </c>
      <c r="W34" s="24">
        <v>4990339.62</v>
      </c>
      <c r="X34" s="43">
        <v>0.40410000000000001</v>
      </c>
      <c r="Y34" s="47">
        <f t="shared" si="27"/>
        <v>0.43338964847086187</v>
      </c>
      <c r="Z34" s="20" t="s">
        <v>195</v>
      </c>
      <c r="AA34" s="20" t="s">
        <v>193</v>
      </c>
      <c r="AB34" s="20" t="s">
        <v>182</v>
      </c>
      <c r="AC34" s="42" t="s">
        <v>196</v>
      </c>
      <c r="AD34" s="20" t="s">
        <v>183</v>
      </c>
      <c r="AE34" s="42" t="s">
        <v>197</v>
      </c>
      <c r="AF34" s="26">
        <v>16662.62</v>
      </c>
      <c r="AG34" s="26"/>
      <c r="AH34" s="26">
        <v>4256464.1100000003</v>
      </c>
      <c r="AI34" s="20"/>
      <c r="AJ34" s="27">
        <f t="shared" si="28"/>
        <v>-4842671.93</v>
      </c>
      <c r="AK34" s="27">
        <f t="shared" si="29"/>
        <v>6524332.3099999996</v>
      </c>
      <c r="AL34" s="23"/>
      <c r="AM34" s="23"/>
      <c r="AN34" s="23">
        <v>1787157.375</v>
      </c>
      <c r="AO34" s="23"/>
      <c r="AP34" s="33"/>
      <c r="AQ34" s="28" t="s">
        <v>75</v>
      </c>
      <c r="AR34" s="28"/>
      <c r="AS34" s="28"/>
      <c r="AT34" s="29"/>
      <c r="AU34" s="29"/>
      <c r="AV34" s="29"/>
      <c r="AW34" s="29"/>
      <c r="AX34" s="29"/>
    </row>
    <row r="35" spans="1:50" s="30" customFormat="1" ht="45" hidden="1" customHeight="1" x14ac:dyDescent="0.25">
      <c r="A35" s="18" t="s">
        <v>60</v>
      </c>
      <c r="B35" s="20">
        <v>2015</v>
      </c>
      <c r="C35" s="20" t="s">
        <v>96</v>
      </c>
      <c r="D35" s="19" t="s">
        <v>198</v>
      </c>
      <c r="E35" s="20" t="s">
        <v>51</v>
      </c>
      <c r="F35" s="20" t="s">
        <v>56</v>
      </c>
      <c r="G35" s="48" t="s">
        <v>181</v>
      </c>
      <c r="H35" s="48">
        <v>42614</v>
      </c>
      <c r="I35" s="39">
        <v>1467</v>
      </c>
      <c r="J35" s="26">
        <v>10000000</v>
      </c>
      <c r="K35" s="26">
        <v>7659570.8600000003</v>
      </c>
      <c r="L35" s="31">
        <v>0</v>
      </c>
      <c r="M35" s="31">
        <v>0</v>
      </c>
      <c r="N35" s="26">
        <v>6127656.6899999995</v>
      </c>
      <c r="O35" s="26">
        <v>7659570.8600000003</v>
      </c>
      <c r="P35" s="26">
        <v>2948019.06</v>
      </c>
      <c r="Q35" s="23">
        <v>7667238.0999999996</v>
      </c>
      <c r="R35" s="23">
        <v>7659570.8600000003</v>
      </c>
      <c r="S35" s="24">
        <v>7659570.8600000003</v>
      </c>
      <c r="T35" s="23">
        <v>7659570.8600000003</v>
      </c>
      <c r="U35" s="24">
        <v>2948019.06</v>
      </c>
      <c r="V35" s="24">
        <v>2948019.06</v>
      </c>
      <c r="W35" s="24">
        <v>2948019.06</v>
      </c>
      <c r="X35" s="43">
        <v>0.255</v>
      </c>
      <c r="Y35" s="47">
        <f t="shared" si="27"/>
        <v>0.38488044746673966</v>
      </c>
      <c r="Z35" s="20" t="s">
        <v>199</v>
      </c>
      <c r="AA35" s="20" t="s">
        <v>96</v>
      </c>
      <c r="AB35" s="20" t="s">
        <v>182</v>
      </c>
      <c r="AC35" s="42" t="s">
        <v>200</v>
      </c>
      <c r="AD35" s="20" t="s">
        <v>183</v>
      </c>
      <c r="AE35" s="42" t="s">
        <v>201</v>
      </c>
      <c r="AF35" s="26">
        <v>16788.25</v>
      </c>
      <c r="AG35" s="26"/>
      <c r="AH35" s="26">
        <v>69772.56</v>
      </c>
      <c r="AI35" s="20"/>
      <c r="AJ35" s="27">
        <f t="shared" si="28"/>
        <v>0</v>
      </c>
      <c r="AK35" s="27">
        <f t="shared" si="29"/>
        <v>4711551.8000000007</v>
      </c>
      <c r="AL35" s="23"/>
      <c r="AM35" s="23"/>
      <c r="AN35" s="23">
        <v>2330429.1399999997</v>
      </c>
      <c r="AO35" s="23"/>
      <c r="AP35" s="33"/>
      <c r="AQ35" s="28" t="s">
        <v>75</v>
      </c>
      <c r="AR35" s="28"/>
      <c r="AS35" s="28"/>
      <c r="AT35" s="29"/>
      <c r="AU35" s="29"/>
      <c r="AV35" s="29"/>
      <c r="AW35" s="29"/>
      <c r="AX35" s="29"/>
    </row>
    <row r="36" spans="1:50" x14ac:dyDescent="0.25">
      <c r="D36" s="2"/>
      <c r="E36" s="2"/>
      <c r="F36" s="2"/>
      <c r="J36" s="50">
        <f>SUBTOTAL(9,J10:J35)</f>
        <v>18627664</v>
      </c>
      <c r="K36" s="50">
        <f>SUBTOTAL(9,K10:K31)</f>
        <v>18627664</v>
      </c>
      <c r="N36" s="50">
        <f t="shared" ref="N36:W36" si="30">SUBTOTAL(9,N10:N31)</f>
        <v>18627664</v>
      </c>
      <c r="O36" s="50">
        <f t="shared" si="30"/>
        <v>16448663.049999999</v>
      </c>
      <c r="P36" s="50">
        <f t="shared" si="30"/>
        <v>15552639.939999999</v>
      </c>
      <c r="Q36" s="50">
        <f t="shared" si="30"/>
        <v>18627664</v>
      </c>
      <c r="R36" s="50">
        <f t="shared" si="30"/>
        <v>18627664</v>
      </c>
      <c r="S36" s="50">
        <f t="shared" si="30"/>
        <v>18627664</v>
      </c>
      <c r="T36" s="50">
        <f t="shared" si="30"/>
        <v>16448663.049999999</v>
      </c>
      <c r="U36" s="50">
        <f t="shared" si="30"/>
        <v>15552639.939999999</v>
      </c>
      <c r="V36" s="50">
        <f t="shared" si="30"/>
        <v>15552639.939999999</v>
      </c>
      <c r="W36" s="50">
        <f t="shared" si="30"/>
        <v>15552639.939999999</v>
      </c>
      <c r="X36" s="51"/>
      <c r="AJ36" s="50">
        <f>SUBTOTAL(9,AJ10:AJ31)</f>
        <v>2179000.9500000007</v>
      </c>
      <c r="AK36" s="50">
        <f>SUBTOTAL(9,AK10:AK31)</f>
        <v>896023.1099999994</v>
      </c>
      <c r="AN36" s="50">
        <f>SUBTOTAL(9,AN10:AN31)</f>
        <v>0</v>
      </c>
      <c r="AO36" s="50">
        <f>SUBTOTAL(9,AO10:AO31)</f>
        <v>0</v>
      </c>
    </row>
    <row r="37" spans="1:50" x14ac:dyDescent="0.25">
      <c r="I37" s="58"/>
      <c r="J37" s="50"/>
      <c r="K37" s="10"/>
      <c r="L37" s="53"/>
      <c r="M37" s="55"/>
      <c r="N37" s="54"/>
      <c r="O37" s="10"/>
      <c r="P37" s="10"/>
      <c r="Q37" s="56"/>
      <c r="R37" s="57"/>
    </row>
    <row r="38" spans="1:50" x14ac:dyDescent="0.25">
      <c r="I38" s="57"/>
      <c r="M38" s="55"/>
      <c r="N38" s="54"/>
      <c r="O38" s="10"/>
      <c r="P38" s="10"/>
      <c r="Q38" s="56"/>
      <c r="R38" s="57"/>
    </row>
    <row r="39" spans="1:50" x14ac:dyDescent="0.25">
      <c r="N39" s="54"/>
      <c r="O39" s="10"/>
      <c r="P39" s="10"/>
      <c r="Q39" s="10"/>
    </row>
    <row r="40" spans="1:50" x14ac:dyDescent="0.25">
      <c r="N40" s="54"/>
      <c r="O40" s="10"/>
      <c r="P40" s="10"/>
      <c r="Q40" s="10"/>
    </row>
  </sheetData>
  <sheetProtection password="CB20" sheet="1" objects="1" scenarios="1" autoFilter="0"/>
  <autoFilter ref="A9:AX35">
    <filterColumn colId="1">
      <filters>
        <filter val="2011"/>
      </filters>
    </filterColumn>
    <filterColumn colId="37" showButton="0"/>
  </autoFilter>
  <mergeCells count="63">
    <mergeCell ref="F8:F9"/>
    <mergeCell ref="N2:P2"/>
    <mergeCell ref="C3:I3"/>
    <mergeCell ref="N3:P3"/>
    <mergeCell ref="C4:E4"/>
    <mergeCell ref="G4:I5"/>
    <mergeCell ref="N4:P4"/>
    <mergeCell ref="A8:A9"/>
    <mergeCell ref="B8:B9"/>
    <mergeCell ref="C8:C9"/>
    <mergeCell ref="D8:D9"/>
    <mergeCell ref="E8:E9"/>
    <mergeCell ref="Z8:AA8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X8"/>
    <mergeCell ref="AN8:AO8"/>
    <mergeCell ref="AB8:AB9"/>
    <mergeCell ref="AC8:AC9"/>
    <mergeCell ref="AD8:AD9"/>
    <mergeCell ref="AE8:AE9"/>
    <mergeCell ref="AF8:AF9"/>
    <mergeCell ref="AG8:AG9"/>
    <mergeCell ref="AV8:AV9"/>
    <mergeCell ref="AW8:AW9"/>
    <mergeCell ref="AX8:AX9"/>
    <mergeCell ref="T11:T13"/>
    <mergeCell ref="U11:U13"/>
    <mergeCell ref="AP8:AP9"/>
    <mergeCell ref="AQ8:AQ9"/>
    <mergeCell ref="AR8:AR9"/>
    <mergeCell ref="AS8:AS9"/>
    <mergeCell ref="AT8:AT9"/>
    <mergeCell ref="AU8:AU9"/>
    <mergeCell ref="AH8:AH9"/>
    <mergeCell ref="AI8:AI9"/>
    <mergeCell ref="AJ8:AJ9"/>
    <mergeCell ref="AK8:AK9"/>
    <mergeCell ref="AL8:AM9"/>
    <mergeCell ref="U14:U15"/>
    <mergeCell ref="V14:V15"/>
    <mergeCell ref="W14:W15"/>
    <mergeCell ref="T14:T15"/>
    <mergeCell ref="V11:V13"/>
    <mergeCell ref="W11:W13"/>
    <mergeCell ref="M37:M38"/>
    <mergeCell ref="Q37:Q38"/>
    <mergeCell ref="R37:R38"/>
    <mergeCell ref="I37:I38"/>
    <mergeCell ref="AO20:AO23"/>
    <mergeCell ref="W31:W32"/>
    <mergeCell ref="I31:I32"/>
    <mergeCell ref="T31:T32"/>
    <mergeCell ref="U31:U32"/>
    <mergeCell ref="V31:V32"/>
  </mergeCells>
  <conditionalFormatting sqref="AQ10:AQ35">
    <cfRule type="containsText" dxfId="79" priority="45" stopIfTrue="1" operator="containsText" text="DEFINICIÓN">
      <formula>NOT(ISERROR(SEARCH("DEFINICIÓN",AQ10)))</formula>
    </cfRule>
    <cfRule type="containsText" dxfId="78" priority="46" operator="containsText" text="CANCELADA">
      <formula>NOT(ISERROR(SEARCH("CANCELADA",AQ10)))</formula>
    </cfRule>
    <cfRule type="containsText" dxfId="77" priority="47" stopIfTrue="1" operator="containsText" text="EN PROCESO">
      <formula>NOT(ISERROR(SEARCH("EN PROCESO",AQ10)))</formula>
    </cfRule>
    <cfRule type="containsText" dxfId="76" priority="48" operator="containsText" text="TERMINADA">
      <formula>NOT(ISERROR(SEARCH("TERMINADA",AQ10)))</formula>
    </cfRule>
  </conditionalFormatting>
  <conditionalFormatting sqref="AP23">
    <cfRule type="containsText" dxfId="75" priority="33" stopIfTrue="1" operator="containsText" text="DEFINICIÓN">
      <formula>NOT(ISERROR(SEARCH("DEFINICIÓN",AP23)))</formula>
    </cfRule>
    <cfRule type="containsText" dxfId="74" priority="34" operator="containsText" text="CANCELADA">
      <formula>NOT(ISERROR(SEARCH("CANCELADA",AP23)))</formula>
    </cfRule>
    <cfRule type="containsText" dxfId="73" priority="35" stopIfTrue="1" operator="containsText" text="EN PROCESO">
      <formula>NOT(ISERROR(SEARCH("EN PROCESO",AP23)))</formula>
    </cfRule>
    <cfRule type="containsText" dxfId="72" priority="36" operator="containsText" text="TERMINADA">
      <formula>NOT(ISERROR(SEARCH("TERMINADA",AP23)))</formula>
    </cfRule>
  </conditionalFormatting>
  <conditionalFormatting sqref="AP22">
    <cfRule type="containsText" dxfId="71" priority="29" stopIfTrue="1" operator="containsText" text="DEFINICIÓN">
      <formula>NOT(ISERROR(SEARCH("DEFINICIÓN",AP22)))</formula>
    </cfRule>
    <cfRule type="containsText" dxfId="70" priority="30" operator="containsText" text="CANCELADA">
      <formula>NOT(ISERROR(SEARCH("CANCELADA",AP22)))</formula>
    </cfRule>
    <cfRule type="containsText" dxfId="69" priority="31" stopIfTrue="1" operator="containsText" text="EN PROCESO">
      <formula>NOT(ISERROR(SEARCH("EN PROCESO",AP22)))</formula>
    </cfRule>
    <cfRule type="containsText" dxfId="68" priority="32" operator="containsText" text="TERMINADA">
      <formula>NOT(ISERROR(SEARCH("TERMINADA",AP22)))</formula>
    </cfRule>
  </conditionalFormatting>
  <conditionalFormatting sqref="AP14">
    <cfRule type="containsText" dxfId="67" priority="13" stopIfTrue="1" operator="containsText" text="DEFINICIÓN">
      <formula>NOT(ISERROR(SEARCH("DEFINICIÓN",AP14)))</formula>
    </cfRule>
    <cfRule type="containsText" dxfId="66" priority="14" operator="containsText" text="CANCELADA">
      <formula>NOT(ISERROR(SEARCH("CANCELADA",AP14)))</formula>
    </cfRule>
    <cfRule type="containsText" dxfId="65" priority="15" stopIfTrue="1" operator="containsText" text="EN PROCESO">
      <formula>NOT(ISERROR(SEARCH("EN PROCESO",AP14)))</formula>
    </cfRule>
    <cfRule type="containsText" dxfId="64" priority="16" operator="containsText" text="TERMINADA">
      <formula>NOT(ISERROR(SEARCH("TERMINADA",AP14)))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AX40"/>
  <sheetViews>
    <sheetView showGridLines="0" zoomScale="85" zoomScaleNormal="85" workbookViewId="0">
      <pane xSplit="5" ySplit="9" topLeftCell="F15" activePane="bottomRight" state="frozen"/>
      <selection pane="topRight" activeCell="F1" sqref="F1"/>
      <selection pane="bottomLeft" activeCell="A10" sqref="A10"/>
      <selection pane="bottomRight" activeCell="D15" sqref="D15"/>
    </sheetView>
  </sheetViews>
  <sheetFormatPr baseColWidth="10" defaultColWidth="11.42578125" defaultRowHeight="15" x14ac:dyDescent="0.25"/>
  <cols>
    <col min="1" max="1" width="9.140625" style="1" customWidth="1"/>
    <col min="2" max="2" width="6.5703125" style="1" customWidth="1"/>
    <col min="3" max="3" width="13.140625" style="1" customWidth="1"/>
    <col min="4" max="4" width="39.28515625" style="1" customWidth="1"/>
    <col min="5" max="5" width="18" style="1" customWidth="1"/>
    <col min="6" max="6" width="17.28515625" style="1" customWidth="1"/>
    <col min="7" max="7" width="20.85546875" style="1" customWidth="1"/>
    <col min="8" max="8" width="20.7109375" style="1" customWidth="1"/>
    <col min="9" max="9" width="20.5703125" style="1" hidden="1" customWidth="1"/>
    <col min="10" max="10" width="18.42578125" style="1" customWidth="1"/>
    <col min="11" max="11" width="21.140625" style="1" customWidth="1"/>
    <col min="12" max="12" width="21.5703125" style="2" hidden="1" customWidth="1"/>
    <col min="13" max="13" width="21.7109375" style="2" hidden="1" customWidth="1"/>
    <col min="14" max="15" width="19" style="1" customWidth="1"/>
    <col min="16" max="16" width="19.7109375" style="1" customWidth="1"/>
    <col min="17" max="19" width="19.42578125" style="1" hidden="1" customWidth="1"/>
    <col min="20" max="20" width="20.7109375" style="1" hidden="1" customWidth="1"/>
    <col min="21" max="21" width="18.42578125" style="1" hidden="1" customWidth="1"/>
    <col min="22" max="23" width="20.7109375" style="1" hidden="1" customWidth="1"/>
    <col min="24" max="25" width="11.42578125" style="1" customWidth="1"/>
    <col min="26" max="26" width="27.28515625" style="1" customWidth="1"/>
    <col min="27" max="27" width="15.85546875" style="1" customWidth="1"/>
    <col min="28" max="28" width="21.42578125" style="1" customWidth="1"/>
    <col min="29" max="29" width="37.42578125" style="1" customWidth="1"/>
    <col min="30" max="30" width="26.42578125" style="1" customWidth="1"/>
    <col min="31" max="31" width="26" style="1" customWidth="1"/>
    <col min="32" max="32" width="18.85546875" style="1" customWidth="1"/>
    <col min="33" max="33" width="19.28515625" style="1" customWidth="1"/>
    <col min="34" max="34" width="24.28515625" style="1" customWidth="1"/>
    <col min="35" max="35" width="66.7109375" style="1" customWidth="1"/>
    <col min="36" max="36" width="16.28515625" style="1" hidden="1" customWidth="1"/>
    <col min="37" max="37" width="17.140625" style="1" hidden="1" customWidth="1"/>
    <col min="38" max="38" width="14.28515625" style="1" hidden="1" customWidth="1"/>
    <col min="39" max="39" width="31.42578125" style="1" hidden="1" customWidth="1"/>
    <col min="40" max="41" width="17.42578125" style="1" hidden="1" customWidth="1"/>
    <col min="42" max="42" width="16.28515625" style="1" hidden="1" customWidth="1"/>
    <col min="43" max="43" width="16.140625" style="1" hidden="1" customWidth="1"/>
    <col min="44" max="44" width="29.28515625" style="1" hidden="1" customWidth="1"/>
    <col min="45" max="45" width="19.7109375" style="1" hidden="1" customWidth="1"/>
    <col min="46" max="50" width="17.85546875" style="1" hidden="1" customWidth="1"/>
    <col min="51" max="51" width="46.42578125" style="1" customWidth="1"/>
    <col min="52" max="16384" width="11.42578125" style="1"/>
  </cols>
  <sheetData>
    <row r="2" spans="1:50" x14ac:dyDescent="0.25">
      <c r="M2" s="3"/>
      <c r="N2" s="78"/>
      <c r="O2" s="78"/>
      <c r="P2" s="78"/>
    </row>
    <row r="3" spans="1:50" x14ac:dyDescent="0.25">
      <c r="C3" s="79" t="s">
        <v>0</v>
      </c>
      <c r="D3" s="79"/>
      <c r="E3" s="79"/>
      <c r="F3" s="79"/>
      <c r="G3" s="79"/>
      <c r="H3" s="79"/>
      <c r="I3" s="79"/>
      <c r="J3" s="4"/>
      <c r="K3" s="4"/>
      <c r="L3" s="5"/>
      <c r="M3" s="3"/>
      <c r="N3" s="78"/>
      <c r="O3" s="78"/>
      <c r="P3" s="78"/>
      <c r="Q3" s="4"/>
      <c r="R3" s="4"/>
      <c r="S3" s="4"/>
      <c r="T3" s="4"/>
      <c r="U3" s="4"/>
      <c r="V3" s="4"/>
      <c r="W3" s="4"/>
      <c r="X3" s="4"/>
      <c r="Y3" s="4"/>
    </row>
    <row r="4" spans="1:50" x14ac:dyDescent="0.25">
      <c r="C4" s="79"/>
      <c r="D4" s="79"/>
      <c r="E4" s="79"/>
      <c r="G4" s="80" t="s">
        <v>1</v>
      </c>
      <c r="H4" s="80"/>
      <c r="I4" s="80"/>
      <c r="J4" s="6"/>
      <c r="K4" s="6"/>
      <c r="L4" s="7"/>
      <c r="M4" s="3"/>
      <c r="N4" s="78"/>
      <c r="O4" s="78"/>
      <c r="P4" s="78"/>
      <c r="Q4" s="8"/>
      <c r="R4" s="8"/>
      <c r="S4" s="8"/>
      <c r="T4" s="8"/>
      <c r="U4" s="8"/>
      <c r="V4" s="8"/>
      <c r="W4" s="8"/>
      <c r="X4" s="8"/>
      <c r="Y4" s="8"/>
    </row>
    <row r="5" spans="1:50" x14ac:dyDescent="0.25">
      <c r="C5" s="9"/>
      <c r="G5" s="80"/>
      <c r="H5" s="80"/>
      <c r="I5" s="80"/>
      <c r="J5" s="6"/>
      <c r="K5" s="6"/>
      <c r="L5" s="7"/>
      <c r="M5" s="7"/>
      <c r="N5" s="6"/>
    </row>
    <row r="6" spans="1:50" x14ac:dyDescent="0.25">
      <c r="C6" s="9"/>
      <c r="K6" s="10"/>
    </row>
    <row r="7" spans="1:50" x14ac:dyDescent="0.25">
      <c r="F7" s="10"/>
      <c r="J7" s="11"/>
      <c r="K7" s="11"/>
      <c r="L7" s="11"/>
      <c r="M7" s="11">
        <f>SUBTOTAL(9,M10:M35)</f>
        <v>0</v>
      </c>
      <c r="N7" s="11"/>
      <c r="O7" s="11"/>
      <c r="P7" s="11"/>
    </row>
    <row r="8" spans="1:50" s="13" customFormat="1" ht="16.5" customHeight="1" thickBot="1" x14ac:dyDescent="0.3">
      <c r="A8" s="69" t="s">
        <v>2</v>
      </c>
      <c r="B8" s="65" t="s">
        <v>3</v>
      </c>
      <c r="C8" s="73" t="s">
        <v>4</v>
      </c>
      <c r="D8" s="73" t="s">
        <v>5</v>
      </c>
      <c r="E8" s="73" t="s">
        <v>6</v>
      </c>
      <c r="F8" s="73" t="s">
        <v>7</v>
      </c>
      <c r="G8" s="68" t="s">
        <v>8</v>
      </c>
      <c r="H8" s="69" t="s">
        <v>9</v>
      </c>
      <c r="I8" s="70" t="s">
        <v>10</v>
      </c>
      <c r="J8" s="65" t="s">
        <v>11</v>
      </c>
      <c r="K8" s="65" t="s">
        <v>12</v>
      </c>
      <c r="L8" s="65" t="s">
        <v>13</v>
      </c>
      <c r="M8" s="65" t="s">
        <v>14</v>
      </c>
      <c r="N8" s="65" t="s">
        <v>15</v>
      </c>
      <c r="O8" s="65" t="s">
        <v>16</v>
      </c>
      <c r="P8" s="73" t="s">
        <v>17</v>
      </c>
      <c r="Q8" s="74" t="s">
        <v>18</v>
      </c>
      <c r="R8" s="75"/>
      <c r="S8" s="75"/>
      <c r="T8" s="75"/>
      <c r="U8" s="75"/>
      <c r="V8" s="75"/>
      <c r="W8" s="75"/>
      <c r="X8" s="76"/>
      <c r="Y8" s="12"/>
      <c r="Z8" s="77" t="s">
        <v>19</v>
      </c>
      <c r="AA8" s="77"/>
      <c r="AB8" s="70" t="s">
        <v>20</v>
      </c>
      <c r="AC8" s="63" t="s">
        <v>21</v>
      </c>
      <c r="AD8" s="63" t="s">
        <v>22</v>
      </c>
      <c r="AE8" s="65" t="s">
        <v>23</v>
      </c>
      <c r="AF8" s="65" t="s">
        <v>24</v>
      </c>
      <c r="AG8" s="65" t="s">
        <v>25</v>
      </c>
      <c r="AH8" s="65" t="s">
        <v>26</v>
      </c>
      <c r="AI8" s="63" t="s">
        <v>27</v>
      </c>
      <c r="AJ8" s="66" t="s">
        <v>28</v>
      </c>
      <c r="AK8" s="66" t="s">
        <v>29</v>
      </c>
      <c r="AL8" s="68" t="s">
        <v>30</v>
      </c>
      <c r="AM8" s="69"/>
      <c r="AN8" s="68" t="s">
        <v>31</v>
      </c>
      <c r="AO8" s="69"/>
      <c r="AP8" s="63" t="s">
        <v>32</v>
      </c>
      <c r="AQ8" s="63" t="s">
        <v>32</v>
      </c>
      <c r="AR8" s="63" t="s">
        <v>33</v>
      </c>
      <c r="AS8" s="63" t="s">
        <v>34</v>
      </c>
      <c r="AT8" s="63" t="s">
        <v>35</v>
      </c>
      <c r="AU8" s="63" t="s">
        <v>36</v>
      </c>
      <c r="AV8" s="63" t="s">
        <v>37</v>
      </c>
      <c r="AW8" s="63" t="s">
        <v>38</v>
      </c>
      <c r="AX8" s="63" t="s">
        <v>39</v>
      </c>
    </row>
    <row r="9" spans="1:50" s="13" customFormat="1" ht="31.5" x14ac:dyDescent="0.25">
      <c r="A9" s="69"/>
      <c r="B9" s="73"/>
      <c r="C9" s="73"/>
      <c r="D9" s="73"/>
      <c r="E9" s="73"/>
      <c r="F9" s="73"/>
      <c r="G9" s="68"/>
      <c r="H9" s="69"/>
      <c r="I9" s="71"/>
      <c r="J9" s="72"/>
      <c r="K9" s="65"/>
      <c r="L9" s="65"/>
      <c r="M9" s="65"/>
      <c r="N9" s="65"/>
      <c r="O9" s="72"/>
      <c r="P9" s="73"/>
      <c r="Q9" s="14" t="s">
        <v>40</v>
      </c>
      <c r="R9" s="14" t="s">
        <v>41</v>
      </c>
      <c r="S9" s="14" t="s">
        <v>42</v>
      </c>
      <c r="T9" s="14" t="s">
        <v>43</v>
      </c>
      <c r="U9" s="14" t="s">
        <v>44</v>
      </c>
      <c r="V9" s="14" t="s">
        <v>17</v>
      </c>
      <c r="W9" s="14" t="s">
        <v>45</v>
      </c>
      <c r="X9" s="14" t="s">
        <v>46</v>
      </c>
      <c r="Y9" s="14" t="s">
        <v>47</v>
      </c>
      <c r="Z9" s="15" t="s">
        <v>48</v>
      </c>
      <c r="AA9" s="15" t="s">
        <v>4</v>
      </c>
      <c r="AB9" s="71"/>
      <c r="AC9" s="64"/>
      <c r="AD9" s="64"/>
      <c r="AE9" s="65"/>
      <c r="AF9" s="65"/>
      <c r="AG9" s="65"/>
      <c r="AH9" s="65"/>
      <c r="AI9" s="64"/>
      <c r="AJ9" s="67"/>
      <c r="AK9" s="67"/>
      <c r="AL9" s="68"/>
      <c r="AM9" s="69"/>
      <c r="AN9" s="16" t="s">
        <v>49</v>
      </c>
      <c r="AO9" s="17" t="s">
        <v>50</v>
      </c>
      <c r="AP9" s="64"/>
      <c r="AQ9" s="64"/>
      <c r="AR9" s="64"/>
      <c r="AS9" s="64"/>
      <c r="AT9" s="64"/>
      <c r="AU9" s="64"/>
      <c r="AV9" s="64"/>
      <c r="AW9" s="64"/>
      <c r="AX9" s="64"/>
    </row>
    <row r="10" spans="1:50" s="30" customFormat="1" ht="120" hidden="1" x14ac:dyDescent="0.25">
      <c r="A10" s="18" t="s">
        <v>60</v>
      </c>
      <c r="B10" s="20">
        <v>2011</v>
      </c>
      <c r="C10" s="20" t="s">
        <v>61</v>
      </c>
      <c r="D10" s="36" t="s">
        <v>62</v>
      </c>
      <c r="E10" s="20" t="s">
        <v>51</v>
      </c>
      <c r="F10" s="20" t="s">
        <v>56</v>
      </c>
      <c r="G10" s="21">
        <v>41039</v>
      </c>
      <c r="H10" s="21">
        <v>41409</v>
      </c>
      <c r="I10" s="39">
        <v>94582</v>
      </c>
      <c r="J10" s="26">
        <v>7200614</v>
      </c>
      <c r="K10" s="26">
        <v>4200614</v>
      </c>
      <c r="L10" s="31"/>
      <c r="M10" s="31"/>
      <c r="N10" s="26">
        <v>7200614</v>
      </c>
      <c r="O10" s="26">
        <v>3795277.94</v>
      </c>
      <c r="P10" s="26">
        <v>3795277.93</v>
      </c>
      <c r="Q10" s="24">
        <f t="shared" ref="Q10:R25" si="0">J10</f>
        <v>7200614</v>
      </c>
      <c r="R10" s="24">
        <f t="shared" si="0"/>
        <v>4200614</v>
      </c>
      <c r="S10" s="24">
        <f>R10</f>
        <v>4200614</v>
      </c>
      <c r="T10" s="24">
        <f t="shared" ref="S10:T20" si="1">O10</f>
        <v>3795277.94</v>
      </c>
      <c r="U10" s="24">
        <f t="shared" ref="U10:U20" si="2">V10</f>
        <v>3795277.93</v>
      </c>
      <c r="V10" s="24">
        <f t="shared" ref="V10:V20" si="3">P10</f>
        <v>3795277.93</v>
      </c>
      <c r="W10" s="24">
        <f t="shared" ref="W10:W20" si="4">V10</f>
        <v>3795277.93</v>
      </c>
      <c r="X10" s="25">
        <v>1</v>
      </c>
      <c r="Y10" s="25">
        <f>V10/O10</f>
        <v>0.99999999736514689</v>
      </c>
      <c r="Z10" s="20" t="s">
        <v>63</v>
      </c>
      <c r="AA10" s="20" t="s">
        <v>59</v>
      </c>
      <c r="AB10" s="20" t="s">
        <v>64</v>
      </c>
      <c r="AC10" s="20" t="s">
        <v>65</v>
      </c>
      <c r="AD10" s="20" t="s">
        <v>66</v>
      </c>
      <c r="AE10" s="20" t="s">
        <v>67</v>
      </c>
      <c r="AF10" s="26">
        <v>21817.02</v>
      </c>
      <c r="AG10" s="26">
        <v>0</v>
      </c>
      <c r="AH10" s="26">
        <v>430327.55</v>
      </c>
      <c r="AI10" s="20" t="s">
        <v>68</v>
      </c>
      <c r="AJ10" s="27">
        <f t="shared" ref="AJ10:AJ35" si="5">K10-O10</f>
        <v>405336.06000000006</v>
      </c>
      <c r="AK10" s="27">
        <f t="shared" ref="AK10:AK35" si="6">O10-P10</f>
        <v>9.9999997764825821E-3</v>
      </c>
      <c r="AL10" s="23"/>
      <c r="AM10" s="23"/>
      <c r="AN10" s="23"/>
      <c r="AO10" s="23"/>
      <c r="AP10" s="28" t="s">
        <v>52</v>
      </c>
      <c r="AQ10" s="28" t="s">
        <v>52</v>
      </c>
      <c r="AR10" s="35" t="s">
        <v>58</v>
      </c>
      <c r="AS10" s="28" t="s">
        <v>57</v>
      </c>
      <c r="AT10" s="29"/>
      <c r="AU10" s="29"/>
      <c r="AV10" s="29"/>
      <c r="AW10" s="29"/>
      <c r="AX10" s="29"/>
    </row>
    <row r="11" spans="1:50" s="30" customFormat="1" ht="105" hidden="1" x14ac:dyDescent="0.25">
      <c r="A11" s="18" t="s">
        <v>60</v>
      </c>
      <c r="B11" s="20">
        <v>2011</v>
      </c>
      <c r="C11" s="20" t="s">
        <v>61</v>
      </c>
      <c r="D11" s="36" t="s">
        <v>69</v>
      </c>
      <c r="E11" s="20" t="s">
        <v>51</v>
      </c>
      <c r="F11" s="20" t="s">
        <v>56</v>
      </c>
      <c r="G11" s="21">
        <v>41039</v>
      </c>
      <c r="H11" s="21">
        <v>41409</v>
      </c>
      <c r="I11" s="39">
        <v>94582</v>
      </c>
      <c r="J11" s="26">
        <v>11427050</v>
      </c>
      <c r="K11" s="22">
        <f>J11+L11+M11</f>
        <v>14427050</v>
      </c>
      <c r="L11" s="31">
        <v>3000000</v>
      </c>
      <c r="M11" s="31"/>
      <c r="N11" s="26">
        <v>11427050</v>
      </c>
      <c r="O11" s="26">
        <f>11149009.04+1504376.07</f>
        <v>12653385.109999999</v>
      </c>
      <c r="P11" s="26">
        <f>11149006.93+608355.08</f>
        <v>11757362.01</v>
      </c>
      <c r="Q11" s="24">
        <f t="shared" si="0"/>
        <v>11427050</v>
      </c>
      <c r="R11" s="24">
        <f t="shared" si="0"/>
        <v>14427050</v>
      </c>
      <c r="S11" s="24">
        <f>R11</f>
        <v>14427050</v>
      </c>
      <c r="T11" s="24">
        <f t="shared" si="1"/>
        <v>12653385.109999999</v>
      </c>
      <c r="U11" s="24">
        <f t="shared" si="2"/>
        <v>11757362.01</v>
      </c>
      <c r="V11" s="24">
        <f t="shared" si="3"/>
        <v>11757362.01</v>
      </c>
      <c r="W11" s="24">
        <f t="shared" si="4"/>
        <v>11757362.01</v>
      </c>
      <c r="X11" s="25">
        <v>1</v>
      </c>
      <c r="Y11" s="25">
        <f>V11/O11</f>
        <v>0.92918708375580295</v>
      </c>
      <c r="Z11" s="20" t="s">
        <v>70</v>
      </c>
      <c r="AA11" s="20" t="s">
        <v>59</v>
      </c>
      <c r="AB11" s="20" t="s">
        <v>64</v>
      </c>
      <c r="AC11" s="20" t="s">
        <v>71</v>
      </c>
      <c r="AD11" s="20" t="s">
        <v>72</v>
      </c>
      <c r="AE11" s="40" t="s">
        <v>73</v>
      </c>
      <c r="AF11" s="26">
        <v>82312.820000000007</v>
      </c>
      <c r="AG11" s="26">
        <v>0</v>
      </c>
      <c r="AH11" s="26">
        <v>2772156.23</v>
      </c>
      <c r="AI11" s="20" t="s">
        <v>74</v>
      </c>
      <c r="AJ11" s="27">
        <f t="shared" si="5"/>
        <v>1773664.8900000006</v>
      </c>
      <c r="AK11" s="27">
        <f t="shared" si="6"/>
        <v>896023.09999999963</v>
      </c>
      <c r="AL11" s="23"/>
      <c r="AM11" s="23"/>
      <c r="AN11" s="23"/>
      <c r="AO11" s="23"/>
      <c r="AP11" s="28" t="s">
        <v>52</v>
      </c>
      <c r="AQ11" s="28" t="s">
        <v>52</v>
      </c>
      <c r="AR11" s="35" t="s">
        <v>58</v>
      </c>
      <c r="AS11" s="28" t="s">
        <v>57</v>
      </c>
      <c r="AT11" s="29"/>
      <c r="AU11" s="29"/>
      <c r="AV11" s="29"/>
      <c r="AW11" s="29"/>
      <c r="AX11" s="29"/>
    </row>
    <row r="12" spans="1:50" s="30" customFormat="1" ht="90" customHeight="1" x14ac:dyDescent="0.25">
      <c r="A12" s="18" t="s">
        <v>60</v>
      </c>
      <c r="B12" s="20">
        <v>2012</v>
      </c>
      <c r="C12" s="20" t="s">
        <v>77</v>
      </c>
      <c r="D12" s="36" t="s">
        <v>78</v>
      </c>
      <c r="E12" s="20" t="s">
        <v>51</v>
      </c>
      <c r="F12" s="20" t="s">
        <v>77</v>
      </c>
      <c r="G12" s="34">
        <v>41605</v>
      </c>
      <c r="H12" s="34">
        <v>41835</v>
      </c>
      <c r="I12" s="32"/>
      <c r="J12" s="26">
        <v>12300000</v>
      </c>
      <c r="K12" s="26">
        <f>12300000+1500000</f>
        <v>13800000</v>
      </c>
      <c r="L12" s="31"/>
      <c r="M12" s="31"/>
      <c r="N12" s="26">
        <v>12300000</v>
      </c>
      <c r="O12" s="26">
        <v>12300000</v>
      </c>
      <c r="P12" s="26">
        <v>12300000</v>
      </c>
      <c r="Q12" s="24">
        <f t="shared" si="0"/>
        <v>12300000</v>
      </c>
      <c r="R12" s="24">
        <f t="shared" si="0"/>
        <v>13800000</v>
      </c>
      <c r="S12" s="24">
        <f>Q12</f>
        <v>12300000</v>
      </c>
      <c r="T12" s="24">
        <f t="shared" si="1"/>
        <v>12300000</v>
      </c>
      <c r="U12" s="24">
        <f t="shared" si="2"/>
        <v>12300000</v>
      </c>
      <c r="V12" s="24">
        <f t="shared" si="3"/>
        <v>12300000</v>
      </c>
      <c r="W12" s="24">
        <f t="shared" si="4"/>
        <v>12300000</v>
      </c>
      <c r="X12" s="25">
        <v>1</v>
      </c>
      <c r="Y12" s="25">
        <v>1</v>
      </c>
      <c r="Z12" s="20" t="s">
        <v>79</v>
      </c>
      <c r="AA12" s="20" t="s">
        <v>80</v>
      </c>
      <c r="AB12" s="20" t="s">
        <v>81</v>
      </c>
      <c r="AC12" s="20">
        <v>9988312</v>
      </c>
      <c r="AD12" s="20" t="s">
        <v>82</v>
      </c>
      <c r="AE12" s="20" t="s">
        <v>83</v>
      </c>
      <c r="AF12" s="26">
        <v>0</v>
      </c>
      <c r="AG12" s="26">
        <v>0</v>
      </c>
      <c r="AH12" s="26">
        <v>0</v>
      </c>
      <c r="AI12" s="36" t="s">
        <v>84</v>
      </c>
      <c r="AJ12" s="27">
        <f t="shared" si="5"/>
        <v>1500000</v>
      </c>
      <c r="AK12" s="27">
        <f t="shared" si="6"/>
        <v>0</v>
      </c>
      <c r="AL12" s="23"/>
      <c r="AM12" s="23"/>
      <c r="AN12" s="23"/>
      <c r="AO12" s="23"/>
      <c r="AP12" s="28" t="s">
        <v>52</v>
      </c>
      <c r="AQ12" s="28" t="s">
        <v>52</v>
      </c>
      <c r="AR12" s="28" t="s">
        <v>53</v>
      </c>
      <c r="AS12" s="28"/>
      <c r="AT12" s="29" t="s">
        <v>54</v>
      </c>
      <c r="AU12" s="29" t="s">
        <v>54</v>
      </c>
      <c r="AV12" s="29"/>
      <c r="AW12" s="29"/>
      <c r="AX12" s="29"/>
    </row>
    <row r="13" spans="1:50" s="30" customFormat="1" ht="195" x14ac:dyDescent="0.25">
      <c r="A13" s="18" t="s">
        <v>60</v>
      </c>
      <c r="B13" s="20">
        <v>2012</v>
      </c>
      <c r="C13" s="20" t="s">
        <v>61</v>
      </c>
      <c r="D13" s="36" t="s">
        <v>85</v>
      </c>
      <c r="E13" s="20" t="s">
        <v>51</v>
      </c>
      <c r="F13" s="20" t="s">
        <v>56</v>
      </c>
      <c r="G13" s="21">
        <v>41681</v>
      </c>
      <c r="H13" s="21">
        <v>41830</v>
      </c>
      <c r="I13" s="32"/>
      <c r="J13" s="26">
        <v>8020000</v>
      </c>
      <c r="K13" s="26">
        <v>8020000</v>
      </c>
      <c r="L13" s="31"/>
      <c r="M13" s="31"/>
      <c r="N13" s="26">
        <v>8020000</v>
      </c>
      <c r="O13" s="26">
        <v>6693989.3099999996</v>
      </c>
      <c r="P13" s="26">
        <v>6692888.96</v>
      </c>
      <c r="Q13" s="24">
        <f t="shared" si="0"/>
        <v>8020000</v>
      </c>
      <c r="R13" s="24">
        <f t="shared" si="0"/>
        <v>8020000</v>
      </c>
      <c r="S13" s="24">
        <f t="shared" si="1"/>
        <v>8020000</v>
      </c>
      <c r="T13" s="24">
        <f t="shared" si="1"/>
        <v>6693989.3099999996</v>
      </c>
      <c r="U13" s="24">
        <f t="shared" si="2"/>
        <v>6692888.96</v>
      </c>
      <c r="V13" s="24">
        <f t="shared" si="3"/>
        <v>6692888.96</v>
      </c>
      <c r="W13" s="24">
        <f t="shared" si="4"/>
        <v>6692888.96</v>
      </c>
      <c r="X13" s="25">
        <v>1</v>
      </c>
      <c r="Y13" s="25">
        <v>1</v>
      </c>
      <c r="Z13" s="20" t="s">
        <v>86</v>
      </c>
      <c r="AA13" s="20" t="s">
        <v>87</v>
      </c>
      <c r="AB13" s="20" t="s">
        <v>88</v>
      </c>
      <c r="AC13" s="20" t="s">
        <v>89</v>
      </c>
      <c r="AD13" s="20" t="s">
        <v>90</v>
      </c>
      <c r="AE13" s="20" t="s">
        <v>91</v>
      </c>
      <c r="AF13" s="26">
        <v>0</v>
      </c>
      <c r="AG13" s="26">
        <v>0</v>
      </c>
      <c r="AH13" s="26">
        <v>138412.99</v>
      </c>
      <c r="AI13" s="20" t="s">
        <v>92</v>
      </c>
      <c r="AJ13" s="27">
        <f t="shared" si="5"/>
        <v>1326010.6900000004</v>
      </c>
      <c r="AK13" s="27">
        <f t="shared" si="6"/>
        <v>1100.3499999996275</v>
      </c>
      <c r="AL13" s="23"/>
      <c r="AM13" s="23"/>
      <c r="AN13" s="23"/>
      <c r="AO13" s="23"/>
      <c r="AP13" s="28" t="s">
        <v>52</v>
      </c>
      <c r="AQ13" s="28" t="s">
        <v>52</v>
      </c>
      <c r="AR13" s="35" t="s">
        <v>58</v>
      </c>
      <c r="AS13" s="28" t="s">
        <v>57</v>
      </c>
      <c r="AT13" s="29" t="s">
        <v>54</v>
      </c>
      <c r="AU13" s="29" t="s">
        <v>54</v>
      </c>
      <c r="AV13" s="29"/>
      <c r="AW13" s="29"/>
      <c r="AX13" s="29"/>
    </row>
    <row r="14" spans="1:50" s="30" customFormat="1" ht="75.75" customHeight="1" x14ac:dyDescent="0.25">
      <c r="A14" s="18" t="s">
        <v>60</v>
      </c>
      <c r="B14" s="20">
        <v>2012</v>
      </c>
      <c r="C14" s="20" t="s">
        <v>61</v>
      </c>
      <c r="D14" s="36" t="s">
        <v>93</v>
      </c>
      <c r="E14" s="20" t="s">
        <v>55</v>
      </c>
      <c r="F14" s="20" t="s">
        <v>57</v>
      </c>
      <c r="G14" s="20"/>
      <c r="H14" s="20"/>
      <c r="I14" s="32"/>
      <c r="J14" s="26">
        <v>1500000</v>
      </c>
      <c r="K14" s="26">
        <v>0</v>
      </c>
      <c r="L14" s="31"/>
      <c r="M14" s="31">
        <v>0</v>
      </c>
      <c r="N14" s="41" t="s">
        <v>94</v>
      </c>
      <c r="O14" s="26">
        <v>0</v>
      </c>
      <c r="P14" s="26">
        <v>0</v>
      </c>
      <c r="Q14" s="25"/>
      <c r="R14" s="24">
        <f t="shared" si="0"/>
        <v>0</v>
      </c>
      <c r="S14" s="25"/>
      <c r="T14" s="24">
        <f t="shared" si="1"/>
        <v>0</v>
      </c>
      <c r="U14" s="24">
        <f t="shared" si="2"/>
        <v>0</v>
      </c>
      <c r="V14" s="24">
        <f t="shared" si="3"/>
        <v>0</v>
      </c>
      <c r="W14" s="24">
        <f t="shared" si="4"/>
        <v>0</v>
      </c>
      <c r="X14" s="25">
        <v>0</v>
      </c>
      <c r="Y14" s="25">
        <v>0</v>
      </c>
      <c r="Z14" s="20" t="s">
        <v>95</v>
      </c>
      <c r="AA14" s="20" t="s">
        <v>96</v>
      </c>
      <c r="AB14" s="20"/>
      <c r="AC14" s="20"/>
      <c r="AD14" s="20"/>
      <c r="AE14" s="20"/>
      <c r="AF14" s="26"/>
      <c r="AG14" s="26"/>
      <c r="AH14" s="26"/>
      <c r="AI14" s="20" t="s">
        <v>97</v>
      </c>
      <c r="AJ14" s="27">
        <f t="shared" si="5"/>
        <v>0</v>
      </c>
      <c r="AK14" s="27">
        <f t="shared" si="6"/>
        <v>0</v>
      </c>
      <c r="AL14" s="23"/>
      <c r="AM14" s="23"/>
      <c r="AN14" s="23"/>
      <c r="AO14" s="23"/>
      <c r="AP14" s="28" t="s">
        <v>98</v>
      </c>
      <c r="AQ14" s="28" t="s">
        <v>98</v>
      </c>
      <c r="AR14" s="28"/>
      <c r="AS14" s="28"/>
      <c r="AT14" s="29"/>
      <c r="AU14" s="29"/>
      <c r="AV14" s="29"/>
      <c r="AW14" s="29"/>
      <c r="AX14" s="29"/>
    </row>
    <row r="15" spans="1:50" s="30" customFormat="1" ht="90" customHeight="1" x14ac:dyDescent="0.25">
      <c r="A15" s="18" t="s">
        <v>60</v>
      </c>
      <c r="B15" s="20">
        <v>2012</v>
      </c>
      <c r="C15" s="20" t="s">
        <v>61</v>
      </c>
      <c r="D15" s="36" t="s">
        <v>99</v>
      </c>
      <c r="E15" s="20" t="s">
        <v>55</v>
      </c>
      <c r="F15" s="20" t="s">
        <v>57</v>
      </c>
      <c r="G15" s="34">
        <v>41527</v>
      </c>
      <c r="H15" s="34">
        <v>41641</v>
      </c>
      <c r="I15" s="32"/>
      <c r="J15" s="26">
        <v>2180000</v>
      </c>
      <c r="K15" s="26">
        <v>2180000</v>
      </c>
      <c r="L15" s="31"/>
      <c r="M15" s="31"/>
      <c r="N15" s="26">
        <v>2180000</v>
      </c>
      <c r="O15" s="26">
        <v>1980318.73</v>
      </c>
      <c r="P15" s="26">
        <v>1965408.1</v>
      </c>
      <c r="Q15" s="24">
        <f>J15</f>
        <v>2180000</v>
      </c>
      <c r="R15" s="24">
        <f t="shared" si="0"/>
        <v>2180000</v>
      </c>
      <c r="S15" s="24">
        <f>N15</f>
        <v>2180000</v>
      </c>
      <c r="T15" s="24">
        <f t="shared" si="1"/>
        <v>1980318.73</v>
      </c>
      <c r="U15" s="24">
        <f t="shared" si="2"/>
        <v>1965408.1</v>
      </c>
      <c r="V15" s="24">
        <f t="shared" si="3"/>
        <v>1965408.1</v>
      </c>
      <c r="W15" s="24">
        <f t="shared" si="4"/>
        <v>1965408.1</v>
      </c>
      <c r="X15" s="25">
        <v>1</v>
      </c>
      <c r="Y15" s="25">
        <v>0.98499999999999999</v>
      </c>
      <c r="Z15" s="20" t="s">
        <v>100</v>
      </c>
      <c r="AA15" s="20" t="s">
        <v>59</v>
      </c>
      <c r="AB15" s="20" t="s">
        <v>76</v>
      </c>
      <c r="AC15" s="20" t="s">
        <v>101</v>
      </c>
      <c r="AD15" s="20" t="s">
        <v>102</v>
      </c>
      <c r="AE15" s="20" t="s">
        <v>103</v>
      </c>
      <c r="AF15" s="26"/>
      <c r="AG15" s="26"/>
      <c r="AH15" s="26"/>
      <c r="AI15" s="20"/>
      <c r="AJ15" s="27">
        <f t="shared" si="5"/>
        <v>199681.27000000002</v>
      </c>
      <c r="AK15" s="27">
        <f t="shared" si="6"/>
        <v>14910.629999999888</v>
      </c>
      <c r="AL15" s="23"/>
      <c r="AM15" s="23"/>
      <c r="AN15" s="23"/>
      <c r="AO15" s="23"/>
      <c r="AP15" s="28" t="s">
        <v>52</v>
      </c>
      <c r="AQ15" s="28" t="s">
        <v>52</v>
      </c>
      <c r="AR15" s="28" t="s">
        <v>53</v>
      </c>
      <c r="AS15" s="28"/>
      <c r="AT15" s="29" t="s">
        <v>54</v>
      </c>
      <c r="AU15" s="29" t="s">
        <v>54</v>
      </c>
      <c r="AV15" s="29"/>
      <c r="AW15" s="29"/>
      <c r="AX15" s="29"/>
    </row>
    <row r="16" spans="1:50" s="30" customFormat="1" ht="45" hidden="1" customHeight="1" x14ac:dyDescent="0.25">
      <c r="A16" s="18" t="s">
        <v>60</v>
      </c>
      <c r="B16" s="20">
        <v>2013</v>
      </c>
      <c r="C16" s="20" t="s">
        <v>61</v>
      </c>
      <c r="D16" s="36" t="s">
        <v>106</v>
      </c>
      <c r="E16" s="20" t="s">
        <v>107</v>
      </c>
      <c r="F16" s="20" t="s">
        <v>61</v>
      </c>
      <c r="G16" s="38">
        <v>41405</v>
      </c>
      <c r="H16" s="38">
        <v>41788</v>
      </c>
      <c r="I16" s="32">
        <v>6</v>
      </c>
      <c r="J16" s="26">
        <v>1300000</v>
      </c>
      <c r="K16" s="26">
        <v>1300000</v>
      </c>
      <c r="L16" s="31"/>
      <c r="M16" s="31"/>
      <c r="N16" s="26">
        <v>1300000</v>
      </c>
      <c r="O16" s="26">
        <v>427383.3</v>
      </c>
      <c r="P16" s="26">
        <v>427383.3</v>
      </c>
      <c r="Q16" s="23">
        <f t="shared" ref="Q16:Q20" si="7">J16</f>
        <v>1300000</v>
      </c>
      <c r="R16" s="24">
        <f t="shared" si="0"/>
        <v>1300000</v>
      </c>
      <c r="S16" s="24">
        <f t="shared" ref="S16:S19" si="8">R16</f>
        <v>1300000</v>
      </c>
      <c r="T16" s="23">
        <f t="shared" si="1"/>
        <v>427383.3</v>
      </c>
      <c r="U16" s="24">
        <f t="shared" si="2"/>
        <v>427383.3</v>
      </c>
      <c r="V16" s="24">
        <f t="shared" si="3"/>
        <v>427383.3</v>
      </c>
      <c r="W16" s="23">
        <f t="shared" si="4"/>
        <v>427383.3</v>
      </c>
      <c r="X16" s="43">
        <v>1</v>
      </c>
      <c r="Y16" s="43">
        <f>V16/O16</f>
        <v>1</v>
      </c>
      <c r="Z16" s="20" t="s">
        <v>108</v>
      </c>
      <c r="AA16" s="20" t="s">
        <v>61</v>
      </c>
      <c r="AB16" s="20" t="s">
        <v>109</v>
      </c>
      <c r="AC16" s="37">
        <v>24100026328</v>
      </c>
      <c r="AD16" s="20" t="s">
        <v>110</v>
      </c>
      <c r="AE16" s="37" t="s">
        <v>111</v>
      </c>
      <c r="AF16" s="26">
        <v>10514.09</v>
      </c>
      <c r="AG16" s="26">
        <v>0</v>
      </c>
      <c r="AH16" s="26">
        <v>881243.95</v>
      </c>
      <c r="AI16" s="36" t="s">
        <v>112</v>
      </c>
      <c r="AJ16" s="27">
        <f t="shared" si="5"/>
        <v>872616.7</v>
      </c>
      <c r="AK16" s="27">
        <f t="shared" si="6"/>
        <v>0</v>
      </c>
      <c r="AL16" s="23"/>
      <c r="AM16" s="23"/>
      <c r="AN16" s="23"/>
      <c r="AO16" s="23"/>
      <c r="AP16" s="28" t="s">
        <v>52</v>
      </c>
      <c r="AQ16" s="28" t="s">
        <v>52</v>
      </c>
      <c r="AR16" s="35" t="s">
        <v>105</v>
      </c>
      <c r="AS16" s="28" t="s">
        <v>57</v>
      </c>
      <c r="AT16" s="29"/>
      <c r="AU16" s="29"/>
      <c r="AV16" s="29"/>
      <c r="AW16" s="29"/>
      <c r="AX16" s="29"/>
    </row>
    <row r="17" spans="1:50" s="30" customFormat="1" ht="60" hidden="1" x14ac:dyDescent="0.25">
      <c r="A17" s="18" t="s">
        <v>60</v>
      </c>
      <c r="B17" s="20">
        <v>2013</v>
      </c>
      <c r="C17" s="20" t="s">
        <v>61</v>
      </c>
      <c r="D17" s="36" t="s">
        <v>113</v>
      </c>
      <c r="E17" s="20" t="s">
        <v>51</v>
      </c>
      <c r="F17" s="20" t="s">
        <v>56</v>
      </c>
      <c r="G17" s="34">
        <v>41681</v>
      </c>
      <c r="H17" s="34">
        <v>41770</v>
      </c>
      <c r="I17" s="32"/>
      <c r="J17" s="26">
        <v>5000000</v>
      </c>
      <c r="K17" s="26">
        <v>5000000</v>
      </c>
      <c r="L17" s="31"/>
      <c r="M17" s="31"/>
      <c r="N17" s="26">
        <v>5000000</v>
      </c>
      <c r="O17" s="26">
        <v>4964868.5</v>
      </c>
      <c r="P17" s="26">
        <v>4952194.4800000004</v>
      </c>
      <c r="Q17" s="23">
        <f t="shared" si="7"/>
        <v>5000000</v>
      </c>
      <c r="R17" s="24">
        <f t="shared" si="0"/>
        <v>5000000</v>
      </c>
      <c r="S17" s="24">
        <f t="shared" si="8"/>
        <v>5000000</v>
      </c>
      <c r="T17" s="23">
        <f t="shared" si="1"/>
        <v>4964868.5</v>
      </c>
      <c r="U17" s="24">
        <f t="shared" si="2"/>
        <v>4952194.4800000004</v>
      </c>
      <c r="V17" s="24">
        <f t="shared" si="3"/>
        <v>4952194.4800000004</v>
      </c>
      <c r="W17" s="23">
        <f t="shared" si="4"/>
        <v>4952194.4800000004</v>
      </c>
      <c r="X17" s="43">
        <v>1</v>
      </c>
      <c r="Y17" s="43">
        <f>V17/O17</f>
        <v>0.99744725968069459</v>
      </c>
      <c r="Z17" s="20" t="s">
        <v>114</v>
      </c>
      <c r="AA17" s="20" t="s">
        <v>61</v>
      </c>
      <c r="AB17" s="20"/>
      <c r="AC17" s="20" t="s">
        <v>115</v>
      </c>
      <c r="AD17" s="20" t="s">
        <v>116</v>
      </c>
      <c r="AE17" s="37" t="s">
        <v>117</v>
      </c>
      <c r="AF17" s="26">
        <v>0</v>
      </c>
      <c r="AG17" s="26">
        <v>0</v>
      </c>
      <c r="AH17" s="26">
        <v>237.9</v>
      </c>
      <c r="AI17" s="36" t="s">
        <v>118</v>
      </c>
      <c r="AJ17" s="27">
        <f t="shared" si="5"/>
        <v>35131.5</v>
      </c>
      <c r="AK17" s="27">
        <f t="shared" si="6"/>
        <v>12674.019999999553</v>
      </c>
      <c r="AL17" s="23"/>
      <c r="AM17" s="23"/>
      <c r="AN17" s="23">
        <v>47805.52</v>
      </c>
      <c r="AO17" s="23">
        <f>122178.3-AN17</f>
        <v>74372.78</v>
      </c>
      <c r="AP17" s="28" t="s">
        <v>52</v>
      </c>
      <c r="AQ17" s="28" t="s">
        <v>52</v>
      </c>
      <c r="AR17" s="44" t="s">
        <v>119</v>
      </c>
      <c r="AS17" s="28" t="s">
        <v>57</v>
      </c>
      <c r="AT17" s="29" t="s">
        <v>54</v>
      </c>
      <c r="AU17" s="29" t="s">
        <v>54</v>
      </c>
      <c r="AV17" s="29"/>
      <c r="AW17" s="29"/>
      <c r="AX17" s="29"/>
    </row>
    <row r="18" spans="1:50" s="30" customFormat="1" ht="90" hidden="1" customHeight="1" x14ac:dyDescent="0.25">
      <c r="A18" s="18" t="s">
        <v>60</v>
      </c>
      <c r="B18" s="20">
        <v>2013</v>
      </c>
      <c r="C18" s="20" t="s">
        <v>77</v>
      </c>
      <c r="D18" s="36" t="s">
        <v>120</v>
      </c>
      <c r="E18" s="20" t="s">
        <v>51</v>
      </c>
      <c r="F18" s="20" t="s">
        <v>77</v>
      </c>
      <c r="G18" s="34">
        <v>41640</v>
      </c>
      <c r="H18" s="34">
        <v>41789</v>
      </c>
      <c r="I18" s="32">
        <v>172000</v>
      </c>
      <c r="J18" s="26">
        <v>2500000</v>
      </c>
      <c r="K18" s="26">
        <v>2500000</v>
      </c>
      <c r="L18" s="31"/>
      <c r="M18" s="31"/>
      <c r="N18" s="26">
        <v>2500000</v>
      </c>
      <c r="O18" s="26">
        <v>2500000</v>
      </c>
      <c r="P18" s="26">
        <v>2500000</v>
      </c>
      <c r="Q18" s="23">
        <f t="shared" si="7"/>
        <v>2500000</v>
      </c>
      <c r="R18" s="24">
        <f t="shared" si="0"/>
        <v>2500000</v>
      </c>
      <c r="S18" s="24">
        <f t="shared" si="8"/>
        <v>2500000</v>
      </c>
      <c r="T18" s="23">
        <f t="shared" si="1"/>
        <v>2500000</v>
      </c>
      <c r="U18" s="24">
        <f t="shared" si="2"/>
        <v>2500000</v>
      </c>
      <c r="V18" s="24">
        <f t="shared" si="3"/>
        <v>2500000</v>
      </c>
      <c r="W18" s="23">
        <f t="shared" si="4"/>
        <v>2500000</v>
      </c>
      <c r="X18" s="43">
        <v>1</v>
      </c>
      <c r="Y18" s="43">
        <f>V18/O18</f>
        <v>1</v>
      </c>
      <c r="Z18" s="20" t="s">
        <v>121</v>
      </c>
      <c r="AA18" s="20" t="s">
        <v>77</v>
      </c>
      <c r="AB18" s="20" t="s">
        <v>81</v>
      </c>
      <c r="AC18" s="20">
        <v>10274454</v>
      </c>
      <c r="AD18" s="20" t="s">
        <v>82</v>
      </c>
      <c r="AE18" s="20" t="s">
        <v>122</v>
      </c>
      <c r="AF18" s="26">
        <v>12120.57</v>
      </c>
      <c r="AG18" s="26">
        <v>0</v>
      </c>
      <c r="AH18" s="26">
        <v>12910.7</v>
      </c>
      <c r="AI18" s="36" t="s">
        <v>123</v>
      </c>
      <c r="AJ18" s="27">
        <f t="shared" si="5"/>
        <v>0</v>
      </c>
      <c r="AK18" s="27">
        <f t="shared" si="6"/>
        <v>0</v>
      </c>
      <c r="AL18" s="23"/>
      <c r="AM18" s="23"/>
      <c r="AN18" s="23"/>
      <c r="AO18" s="23"/>
      <c r="AP18" s="28" t="s">
        <v>52</v>
      </c>
      <c r="AQ18" s="28" t="s">
        <v>52</v>
      </c>
      <c r="AR18" s="28" t="s">
        <v>53</v>
      </c>
      <c r="AS18" s="28"/>
      <c r="AT18" s="29" t="s">
        <v>54</v>
      </c>
      <c r="AU18" s="29" t="s">
        <v>54</v>
      </c>
      <c r="AV18" s="29"/>
      <c r="AW18" s="29"/>
      <c r="AX18" s="29"/>
    </row>
    <row r="19" spans="1:50" s="30" customFormat="1" ht="30" hidden="1" customHeight="1" x14ac:dyDescent="0.25">
      <c r="A19" s="18" t="s">
        <v>60</v>
      </c>
      <c r="B19" s="20">
        <v>2013</v>
      </c>
      <c r="C19" s="20" t="s">
        <v>124</v>
      </c>
      <c r="D19" s="36" t="s">
        <v>125</v>
      </c>
      <c r="E19" s="20" t="s">
        <v>51</v>
      </c>
      <c r="F19" s="20" t="s">
        <v>124</v>
      </c>
      <c r="G19" s="34">
        <v>41646</v>
      </c>
      <c r="H19" s="34">
        <v>41806</v>
      </c>
      <c r="I19" s="32">
        <v>70620</v>
      </c>
      <c r="J19" s="26">
        <v>7700000</v>
      </c>
      <c r="K19" s="26">
        <v>8734758</v>
      </c>
      <c r="L19" s="31">
        <v>1034758</v>
      </c>
      <c r="M19" s="31"/>
      <c r="N19" s="26">
        <v>8734758</v>
      </c>
      <c r="O19" s="23">
        <v>8734758</v>
      </c>
      <c r="P19" s="26">
        <v>8734758</v>
      </c>
      <c r="Q19" s="23">
        <f t="shared" si="7"/>
        <v>7700000</v>
      </c>
      <c r="R19" s="24">
        <f t="shared" si="0"/>
        <v>8734758</v>
      </c>
      <c r="S19" s="24">
        <f t="shared" si="8"/>
        <v>8734758</v>
      </c>
      <c r="T19" s="23">
        <f>O19</f>
        <v>8734758</v>
      </c>
      <c r="U19" s="24">
        <f t="shared" si="2"/>
        <v>8734758</v>
      </c>
      <c r="V19" s="24">
        <f t="shared" si="3"/>
        <v>8734758</v>
      </c>
      <c r="W19" s="23">
        <f t="shared" si="4"/>
        <v>8734758</v>
      </c>
      <c r="X19" s="43">
        <v>1</v>
      </c>
      <c r="Y19" s="43">
        <f>V19/O19</f>
        <v>1</v>
      </c>
      <c r="Z19" s="20" t="s">
        <v>126</v>
      </c>
      <c r="AA19" s="20" t="s">
        <v>127</v>
      </c>
      <c r="AB19" s="20" t="s">
        <v>128</v>
      </c>
      <c r="AC19" s="20" t="s">
        <v>129</v>
      </c>
      <c r="AD19" s="20" t="s">
        <v>130</v>
      </c>
      <c r="AE19" s="20" t="s">
        <v>131</v>
      </c>
      <c r="AF19" s="26">
        <v>0</v>
      </c>
      <c r="AG19" s="26">
        <v>0</v>
      </c>
      <c r="AH19" s="26">
        <v>30870.62</v>
      </c>
      <c r="AI19" s="20" t="s">
        <v>132</v>
      </c>
      <c r="AJ19" s="27">
        <f t="shared" si="5"/>
        <v>0</v>
      </c>
      <c r="AK19" s="27">
        <f t="shared" si="6"/>
        <v>0</v>
      </c>
      <c r="AL19" s="23"/>
      <c r="AM19" s="23"/>
      <c r="AN19" s="23"/>
      <c r="AO19" s="23"/>
      <c r="AP19" s="28" t="s">
        <v>52</v>
      </c>
      <c r="AQ19" s="28" t="s">
        <v>52</v>
      </c>
      <c r="AR19" s="35" t="s">
        <v>105</v>
      </c>
      <c r="AS19" s="28" t="s">
        <v>57</v>
      </c>
      <c r="AT19" s="29"/>
      <c r="AU19" s="29"/>
      <c r="AV19" s="29"/>
      <c r="AW19" s="29"/>
      <c r="AX19" s="29"/>
    </row>
    <row r="20" spans="1:50" s="30" customFormat="1" ht="30" hidden="1" customHeight="1" x14ac:dyDescent="0.25">
      <c r="A20" s="18" t="s">
        <v>60</v>
      </c>
      <c r="B20" s="20">
        <v>2013</v>
      </c>
      <c r="C20" s="20" t="s">
        <v>61</v>
      </c>
      <c r="D20" s="36" t="s">
        <v>133</v>
      </c>
      <c r="E20" s="20" t="s">
        <v>51</v>
      </c>
      <c r="F20" s="20" t="s">
        <v>61</v>
      </c>
      <c r="G20" s="34">
        <v>41656</v>
      </c>
      <c r="H20" s="34">
        <v>41775</v>
      </c>
      <c r="I20" s="32" t="s">
        <v>134</v>
      </c>
      <c r="J20" s="26">
        <v>5000000</v>
      </c>
      <c r="K20" s="26">
        <v>5000000</v>
      </c>
      <c r="L20" s="31"/>
      <c r="M20" s="31"/>
      <c r="N20" s="26">
        <v>3000000</v>
      </c>
      <c r="O20" s="26">
        <v>4997246.12</v>
      </c>
      <c r="P20" s="26">
        <v>4997246.12</v>
      </c>
      <c r="Q20" s="23">
        <f t="shared" si="7"/>
        <v>5000000</v>
      </c>
      <c r="R20" s="24">
        <f t="shared" si="0"/>
        <v>5000000</v>
      </c>
      <c r="S20" s="24">
        <f>N20</f>
        <v>3000000</v>
      </c>
      <c r="T20" s="23">
        <f t="shared" si="1"/>
        <v>4997246.12</v>
      </c>
      <c r="U20" s="24">
        <f t="shared" si="2"/>
        <v>4997246.12</v>
      </c>
      <c r="V20" s="24">
        <f t="shared" si="3"/>
        <v>4997246.12</v>
      </c>
      <c r="W20" s="23">
        <f t="shared" si="4"/>
        <v>4997246.12</v>
      </c>
      <c r="X20" s="43">
        <v>1</v>
      </c>
      <c r="Y20" s="43">
        <f>V20/O20</f>
        <v>1</v>
      </c>
      <c r="Z20" s="20" t="s">
        <v>135</v>
      </c>
      <c r="AA20" s="20" t="s">
        <v>136</v>
      </c>
      <c r="AB20" s="20" t="s">
        <v>109</v>
      </c>
      <c r="AC20" s="20">
        <v>24100026301</v>
      </c>
      <c r="AD20" s="20" t="s">
        <v>110</v>
      </c>
      <c r="AE20" s="37" t="s">
        <v>137</v>
      </c>
      <c r="AF20" s="26">
        <v>15584.72</v>
      </c>
      <c r="AG20" s="26"/>
      <c r="AH20" s="26">
        <v>1086726.92</v>
      </c>
      <c r="AI20" s="36" t="s">
        <v>138</v>
      </c>
      <c r="AJ20" s="27">
        <f t="shared" si="5"/>
        <v>2753.8799999998882</v>
      </c>
      <c r="AK20" s="27">
        <f t="shared" si="6"/>
        <v>0</v>
      </c>
      <c r="AL20" s="23"/>
      <c r="AM20" s="23"/>
      <c r="AN20" s="23"/>
      <c r="AO20" s="23"/>
      <c r="AP20" s="28" t="s">
        <v>52</v>
      </c>
      <c r="AQ20" s="28" t="s">
        <v>52</v>
      </c>
      <c r="AR20" s="28" t="s">
        <v>53</v>
      </c>
      <c r="AS20" s="28"/>
      <c r="AT20" s="29" t="s">
        <v>54</v>
      </c>
      <c r="AU20" s="29" t="s">
        <v>54</v>
      </c>
      <c r="AV20" s="29"/>
      <c r="AW20" s="29"/>
      <c r="AX20" s="29"/>
    </row>
    <row r="21" spans="1:50" s="30" customFormat="1" ht="45" hidden="1" customHeight="1" x14ac:dyDescent="0.25">
      <c r="A21" s="18" t="s">
        <v>60</v>
      </c>
      <c r="B21" s="20">
        <v>2013</v>
      </c>
      <c r="C21" s="20" t="s">
        <v>139</v>
      </c>
      <c r="D21" s="36" t="s">
        <v>140</v>
      </c>
      <c r="E21" s="20" t="s">
        <v>55</v>
      </c>
      <c r="F21" s="20" t="s">
        <v>57</v>
      </c>
      <c r="G21" s="20"/>
      <c r="H21" s="20"/>
      <c r="I21" s="32"/>
      <c r="J21" s="26"/>
      <c r="K21" s="26"/>
      <c r="L21" s="31"/>
      <c r="M21" s="31"/>
      <c r="N21" s="26"/>
      <c r="O21" s="26"/>
      <c r="P21" s="26"/>
      <c r="Q21" s="24"/>
      <c r="R21" s="24">
        <f t="shared" si="0"/>
        <v>0</v>
      </c>
      <c r="S21" s="24"/>
      <c r="T21" s="25"/>
      <c r="U21" s="25"/>
      <c r="V21" s="24"/>
      <c r="W21" s="18"/>
      <c r="X21" s="18"/>
      <c r="Y21" s="18"/>
      <c r="Z21" s="20"/>
      <c r="AA21" s="20"/>
      <c r="AB21" s="20" t="s">
        <v>88</v>
      </c>
      <c r="AC21" s="20">
        <v>217577050</v>
      </c>
      <c r="AD21" s="20" t="s">
        <v>141</v>
      </c>
      <c r="AE21" s="20" t="s">
        <v>142</v>
      </c>
      <c r="AF21" s="26">
        <v>282.31</v>
      </c>
      <c r="AG21" s="26"/>
      <c r="AH21" s="26">
        <v>108405.95</v>
      </c>
      <c r="AI21" s="20" t="s">
        <v>143</v>
      </c>
      <c r="AJ21" s="27">
        <f t="shared" si="5"/>
        <v>0</v>
      </c>
      <c r="AK21" s="27">
        <f t="shared" si="6"/>
        <v>0</v>
      </c>
      <c r="AL21" s="23"/>
      <c r="AM21" s="23"/>
      <c r="AN21" s="23"/>
      <c r="AO21" s="23"/>
      <c r="AP21" s="33"/>
      <c r="AQ21" s="28"/>
      <c r="AR21" s="28"/>
      <c r="AS21" s="28"/>
      <c r="AT21" s="29"/>
      <c r="AU21" s="29"/>
      <c r="AV21" s="29"/>
      <c r="AW21" s="29"/>
      <c r="AX21" s="29"/>
    </row>
    <row r="22" spans="1:50" s="30" customFormat="1" ht="60" hidden="1" customHeight="1" x14ac:dyDescent="0.25">
      <c r="A22" s="18" t="s">
        <v>60</v>
      </c>
      <c r="B22" s="20">
        <v>2013</v>
      </c>
      <c r="C22" s="20" t="s">
        <v>61</v>
      </c>
      <c r="D22" s="45" t="s">
        <v>144</v>
      </c>
      <c r="E22" s="20" t="s">
        <v>55</v>
      </c>
      <c r="F22" s="20" t="s">
        <v>57</v>
      </c>
      <c r="G22" s="20"/>
      <c r="H22" s="20"/>
      <c r="I22" s="32"/>
      <c r="J22" s="26">
        <v>517379</v>
      </c>
      <c r="K22" s="26">
        <v>0</v>
      </c>
      <c r="L22" s="31"/>
      <c r="M22" s="31"/>
      <c r="N22" s="26">
        <v>462165.3</v>
      </c>
      <c r="O22" s="26">
        <v>0</v>
      </c>
      <c r="P22" s="26">
        <v>0</v>
      </c>
      <c r="Q22" s="23">
        <f t="shared" ref="Q22:R31" si="9">J22</f>
        <v>517379</v>
      </c>
      <c r="R22" s="24">
        <f t="shared" si="0"/>
        <v>0</v>
      </c>
      <c r="S22" s="23">
        <v>0</v>
      </c>
      <c r="T22" s="23">
        <f t="shared" ref="T22:T31" si="10">O22</f>
        <v>0</v>
      </c>
      <c r="U22" s="24">
        <f t="shared" ref="U22:U31" si="11">V22</f>
        <v>0</v>
      </c>
      <c r="V22" s="24">
        <f t="shared" ref="V22:V31" si="12">P22</f>
        <v>0</v>
      </c>
      <c r="W22" s="23">
        <f t="shared" ref="W22:W31" si="13">V22</f>
        <v>0</v>
      </c>
      <c r="X22" s="43">
        <v>0</v>
      </c>
      <c r="Y22" s="43">
        <v>0</v>
      </c>
      <c r="Z22" s="20"/>
      <c r="AA22" s="20"/>
      <c r="AB22" s="20"/>
      <c r="AC22" s="20"/>
      <c r="AD22" s="20"/>
      <c r="AE22" s="20"/>
      <c r="AF22" s="26"/>
      <c r="AG22" s="26"/>
      <c r="AH22" s="26"/>
      <c r="AI22" s="20" t="s">
        <v>145</v>
      </c>
      <c r="AJ22" s="27">
        <f t="shared" si="5"/>
        <v>0</v>
      </c>
      <c r="AK22" s="27">
        <f t="shared" si="6"/>
        <v>0</v>
      </c>
      <c r="AL22" s="23"/>
      <c r="AM22" s="23"/>
      <c r="AN22" s="23"/>
      <c r="AO22" s="23"/>
      <c r="AP22" s="28" t="s">
        <v>98</v>
      </c>
      <c r="AQ22" s="28" t="s">
        <v>98</v>
      </c>
      <c r="AR22" s="28"/>
      <c r="AS22" s="28"/>
      <c r="AT22" s="29"/>
      <c r="AU22" s="29"/>
      <c r="AV22" s="29"/>
      <c r="AW22" s="29"/>
      <c r="AX22" s="29"/>
    </row>
    <row r="23" spans="1:50" s="30" customFormat="1" ht="60" hidden="1" customHeight="1" x14ac:dyDescent="0.25">
      <c r="A23" s="18" t="s">
        <v>60</v>
      </c>
      <c r="B23" s="20">
        <v>2013</v>
      </c>
      <c r="C23" s="20" t="s">
        <v>77</v>
      </c>
      <c r="D23" s="45" t="s">
        <v>146</v>
      </c>
      <c r="E23" s="20" t="s">
        <v>55</v>
      </c>
      <c r="F23" s="20" t="s">
        <v>57</v>
      </c>
      <c r="G23" s="20"/>
      <c r="H23" s="20"/>
      <c r="I23" s="32"/>
      <c r="J23" s="26">
        <v>517379</v>
      </c>
      <c r="K23" s="26">
        <v>0</v>
      </c>
      <c r="L23" s="31"/>
      <c r="M23" s="31"/>
      <c r="N23" s="26">
        <v>462165.3</v>
      </c>
      <c r="O23" s="26">
        <v>0</v>
      </c>
      <c r="P23" s="26">
        <v>0</v>
      </c>
      <c r="Q23" s="23">
        <f t="shared" si="9"/>
        <v>517379</v>
      </c>
      <c r="R23" s="24">
        <f t="shared" si="0"/>
        <v>0</v>
      </c>
      <c r="S23" s="23">
        <v>0</v>
      </c>
      <c r="T23" s="23">
        <f t="shared" si="10"/>
        <v>0</v>
      </c>
      <c r="U23" s="24">
        <f t="shared" si="11"/>
        <v>0</v>
      </c>
      <c r="V23" s="24">
        <f t="shared" si="12"/>
        <v>0</v>
      </c>
      <c r="W23" s="23">
        <f t="shared" si="13"/>
        <v>0</v>
      </c>
      <c r="X23" s="43">
        <v>0</v>
      </c>
      <c r="Y23" s="43">
        <v>0</v>
      </c>
      <c r="Z23" s="20"/>
      <c r="AA23" s="20"/>
      <c r="AB23" s="20"/>
      <c r="AC23" s="20"/>
      <c r="AD23" s="20"/>
      <c r="AE23" s="20"/>
      <c r="AF23" s="26"/>
      <c r="AG23" s="26"/>
      <c r="AH23" s="26"/>
      <c r="AI23" s="20" t="s">
        <v>147</v>
      </c>
      <c r="AJ23" s="27">
        <f t="shared" si="5"/>
        <v>0</v>
      </c>
      <c r="AK23" s="27">
        <f t="shared" si="6"/>
        <v>0</v>
      </c>
      <c r="AL23" s="23"/>
      <c r="AM23" s="23"/>
      <c r="AN23" s="23"/>
      <c r="AO23" s="23"/>
      <c r="AP23" s="28" t="s">
        <v>98</v>
      </c>
      <c r="AQ23" s="28" t="s">
        <v>98</v>
      </c>
      <c r="AR23" s="28"/>
      <c r="AS23" s="28"/>
      <c r="AT23" s="29"/>
      <c r="AU23" s="29"/>
      <c r="AV23" s="29"/>
      <c r="AW23" s="29"/>
      <c r="AX23" s="29"/>
    </row>
    <row r="24" spans="1:50" s="30" customFormat="1" ht="60" hidden="1" customHeight="1" x14ac:dyDescent="0.25">
      <c r="A24" s="18" t="s">
        <v>60</v>
      </c>
      <c r="B24" s="20">
        <v>2013</v>
      </c>
      <c r="C24" s="20" t="s">
        <v>124</v>
      </c>
      <c r="D24" s="45" t="s">
        <v>148</v>
      </c>
      <c r="E24" s="20" t="s">
        <v>55</v>
      </c>
      <c r="F24" s="20" t="s">
        <v>57</v>
      </c>
      <c r="G24" s="46">
        <v>41659</v>
      </c>
      <c r="H24" s="46">
        <v>41932</v>
      </c>
      <c r="I24" s="32"/>
      <c r="J24" s="26">
        <v>517379</v>
      </c>
      <c r="K24" s="26">
        <v>517379</v>
      </c>
      <c r="L24" s="31"/>
      <c r="M24" s="31"/>
      <c r="N24" s="26">
        <v>517379</v>
      </c>
      <c r="O24" s="26">
        <v>515040</v>
      </c>
      <c r="P24" s="26">
        <v>515040</v>
      </c>
      <c r="Q24" s="23">
        <f t="shared" si="9"/>
        <v>517379</v>
      </c>
      <c r="R24" s="24">
        <f t="shared" si="0"/>
        <v>517379</v>
      </c>
      <c r="S24" s="24">
        <f t="shared" ref="S24:S31" si="14">R24</f>
        <v>517379</v>
      </c>
      <c r="T24" s="23">
        <f t="shared" si="10"/>
        <v>515040</v>
      </c>
      <c r="U24" s="24">
        <f t="shared" si="11"/>
        <v>515040</v>
      </c>
      <c r="V24" s="24">
        <f t="shared" si="12"/>
        <v>515040</v>
      </c>
      <c r="W24" s="23">
        <f t="shared" si="13"/>
        <v>515040</v>
      </c>
      <c r="X24" s="47">
        <v>1</v>
      </c>
      <c r="Y24" s="47">
        <f t="shared" ref="Y24" si="15">W24/T24</f>
        <v>1</v>
      </c>
      <c r="Z24" s="20"/>
      <c r="AA24" s="20"/>
      <c r="AB24" s="20"/>
      <c r="AC24" s="20"/>
      <c r="AD24" s="20"/>
      <c r="AE24" s="20"/>
      <c r="AF24" s="26"/>
      <c r="AG24" s="26"/>
      <c r="AH24" s="26"/>
      <c r="AI24" s="20"/>
      <c r="AJ24" s="27">
        <f t="shared" si="5"/>
        <v>2339</v>
      </c>
      <c r="AK24" s="27">
        <f t="shared" si="6"/>
        <v>0</v>
      </c>
      <c r="AL24" s="23"/>
      <c r="AM24" s="23"/>
      <c r="AN24" s="23"/>
      <c r="AO24" s="23"/>
      <c r="AP24" s="28" t="s">
        <v>52</v>
      </c>
      <c r="AQ24" s="28" t="s">
        <v>52</v>
      </c>
      <c r="AR24" s="28" t="s">
        <v>104</v>
      </c>
      <c r="AS24" s="28"/>
      <c r="AT24" s="29"/>
      <c r="AU24" s="29"/>
      <c r="AV24" s="29"/>
      <c r="AW24" s="29"/>
      <c r="AX24" s="29"/>
    </row>
    <row r="25" spans="1:50" s="30" customFormat="1" ht="45" hidden="1" customHeight="1" x14ac:dyDescent="0.25">
      <c r="A25" s="18" t="s">
        <v>60</v>
      </c>
      <c r="B25" s="20">
        <v>2013</v>
      </c>
      <c r="C25" s="20" t="s">
        <v>139</v>
      </c>
      <c r="D25" s="45" t="s">
        <v>149</v>
      </c>
      <c r="E25" s="20" t="s">
        <v>55</v>
      </c>
      <c r="F25" s="20" t="s">
        <v>57</v>
      </c>
      <c r="G25" s="34">
        <v>41635</v>
      </c>
      <c r="H25" s="34">
        <v>41869</v>
      </c>
      <c r="I25" s="32"/>
      <c r="J25" s="26">
        <v>500000</v>
      </c>
      <c r="K25" s="26">
        <v>500000</v>
      </c>
      <c r="L25" s="31"/>
      <c r="M25" s="31"/>
      <c r="N25" s="26">
        <v>500000</v>
      </c>
      <c r="O25" s="26">
        <v>487200</v>
      </c>
      <c r="P25" s="26">
        <v>487200</v>
      </c>
      <c r="Q25" s="23">
        <f t="shared" si="9"/>
        <v>500000</v>
      </c>
      <c r="R25" s="24">
        <f t="shared" si="0"/>
        <v>500000</v>
      </c>
      <c r="S25" s="24">
        <f t="shared" si="14"/>
        <v>500000</v>
      </c>
      <c r="T25" s="23">
        <f t="shared" si="10"/>
        <v>487200</v>
      </c>
      <c r="U25" s="24">
        <f t="shared" si="11"/>
        <v>487200</v>
      </c>
      <c r="V25" s="24">
        <f t="shared" si="12"/>
        <v>487200</v>
      </c>
      <c r="W25" s="23">
        <f t="shared" si="13"/>
        <v>487200</v>
      </c>
      <c r="X25" s="43">
        <v>1</v>
      </c>
      <c r="Y25" s="43">
        <v>1</v>
      </c>
      <c r="Z25" s="20" t="s">
        <v>150</v>
      </c>
      <c r="AA25" s="20" t="s">
        <v>61</v>
      </c>
      <c r="AB25" s="20"/>
      <c r="AC25" s="20"/>
      <c r="AD25" s="20"/>
      <c r="AE25" s="20"/>
      <c r="AF25" s="26"/>
      <c r="AG25" s="26"/>
      <c r="AH25" s="26"/>
      <c r="AI25" s="20"/>
      <c r="AJ25" s="27">
        <f t="shared" si="5"/>
        <v>12800</v>
      </c>
      <c r="AK25" s="27">
        <f t="shared" si="6"/>
        <v>0</v>
      </c>
      <c r="AL25" s="23"/>
      <c r="AM25" s="23"/>
      <c r="AN25" s="23"/>
      <c r="AO25" s="23"/>
      <c r="AP25" s="28" t="s">
        <v>52</v>
      </c>
      <c r="AQ25" s="28" t="s">
        <v>52</v>
      </c>
      <c r="AR25" s="35" t="s">
        <v>105</v>
      </c>
      <c r="AS25" s="28" t="s">
        <v>57</v>
      </c>
      <c r="AT25" s="29"/>
      <c r="AU25" s="29"/>
      <c r="AV25" s="29"/>
      <c r="AW25" s="29"/>
      <c r="AX25" s="29"/>
    </row>
    <row r="26" spans="1:50" s="30" customFormat="1" ht="45" hidden="1" customHeight="1" x14ac:dyDescent="0.25">
      <c r="A26" s="18" t="s">
        <v>60</v>
      </c>
      <c r="B26" s="20">
        <v>2013</v>
      </c>
      <c r="C26" s="20" t="s">
        <v>139</v>
      </c>
      <c r="D26" s="45" t="s">
        <v>151</v>
      </c>
      <c r="E26" s="20" t="s">
        <v>55</v>
      </c>
      <c r="F26" s="20" t="s">
        <v>57</v>
      </c>
      <c r="G26" s="34">
        <v>41670</v>
      </c>
      <c r="H26" s="34">
        <v>41759</v>
      </c>
      <c r="I26" s="32"/>
      <c r="J26" s="26">
        <v>500000</v>
      </c>
      <c r="K26" s="26">
        <v>500000</v>
      </c>
      <c r="L26" s="31"/>
      <c r="M26" s="31"/>
      <c r="N26" s="26">
        <v>500000</v>
      </c>
      <c r="O26" s="26">
        <v>498800</v>
      </c>
      <c r="P26" s="26">
        <v>498800</v>
      </c>
      <c r="Q26" s="23">
        <f t="shared" si="9"/>
        <v>500000</v>
      </c>
      <c r="R26" s="24">
        <f t="shared" si="9"/>
        <v>500000</v>
      </c>
      <c r="S26" s="24">
        <f t="shared" si="14"/>
        <v>500000</v>
      </c>
      <c r="T26" s="23">
        <f t="shared" si="10"/>
        <v>498800</v>
      </c>
      <c r="U26" s="24">
        <f t="shared" si="11"/>
        <v>498800</v>
      </c>
      <c r="V26" s="24">
        <f t="shared" si="12"/>
        <v>498800</v>
      </c>
      <c r="W26" s="23">
        <f t="shared" si="13"/>
        <v>498800</v>
      </c>
      <c r="X26" s="43">
        <v>1</v>
      </c>
      <c r="Y26" s="43">
        <v>1</v>
      </c>
      <c r="Z26" s="20" t="s">
        <v>152</v>
      </c>
      <c r="AA26" s="20" t="s">
        <v>61</v>
      </c>
      <c r="AB26" s="20"/>
      <c r="AC26" s="20"/>
      <c r="AD26" s="20"/>
      <c r="AE26" s="20"/>
      <c r="AF26" s="26"/>
      <c r="AG26" s="26"/>
      <c r="AH26" s="26"/>
      <c r="AI26" s="20"/>
      <c r="AJ26" s="27">
        <f t="shared" si="5"/>
        <v>1200</v>
      </c>
      <c r="AK26" s="27">
        <f t="shared" si="6"/>
        <v>0</v>
      </c>
      <c r="AL26" s="23"/>
      <c r="AM26" s="23"/>
      <c r="AN26" s="23"/>
      <c r="AO26" s="23"/>
      <c r="AP26" s="28" t="s">
        <v>52</v>
      </c>
      <c r="AQ26" s="28" t="s">
        <v>52</v>
      </c>
      <c r="AR26" s="35" t="s">
        <v>105</v>
      </c>
      <c r="AS26" s="28" t="s">
        <v>57</v>
      </c>
      <c r="AT26" s="29"/>
      <c r="AU26" s="29"/>
      <c r="AV26" s="29"/>
      <c r="AW26" s="29"/>
      <c r="AX26" s="29"/>
    </row>
    <row r="27" spans="1:50" s="30" customFormat="1" ht="60" hidden="1" customHeight="1" x14ac:dyDescent="0.25">
      <c r="A27" s="18" t="s">
        <v>60</v>
      </c>
      <c r="B27" s="20">
        <v>2014</v>
      </c>
      <c r="C27" s="20" t="s">
        <v>61</v>
      </c>
      <c r="D27" s="36" t="s">
        <v>154</v>
      </c>
      <c r="E27" s="20" t="s">
        <v>51</v>
      </c>
      <c r="F27" s="20" t="s">
        <v>61</v>
      </c>
      <c r="G27" s="20"/>
      <c r="H27" s="20"/>
      <c r="I27" s="32"/>
      <c r="J27" s="26">
        <v>7250000</v>
      </c>
      <c r="K27" s="26">
        <v>7250000</v>
      </c>
      <c r="L27" s="31"/>
      <c r="M27" s="31"/>
      <c r="N27" s="26">
        <v>7250000</v>
      </c>
      <c r="O27" s="26">
        <v>7237503.25</v>
      </c>
      <c r="P27" s="26">
        <v>5265738.3899999997</v>
      </c>
      <c r="Q27" s="23">
        <f t="shared" si="9"/>
        <v>7250000</v>
      </c>
      <c r="R27" s="23">
        <f t="shared" si="9"/>
        <v>7250000</v>
      </c>
      <c r="S27" s="24">
        <f t="shared" si="14"/>
        <v>7250000</v>
      </c>
      <c r="T27" s="23">
        <f t="shared" si="10"/>
        <v>7237503.25</v>
      </c>
      <c r="U27" s="24">
        <f t="shared" si="11"/>
        <v>5265738.3899999997</v>
      </c>
      <c r="V27" s="24">
        <f t="shared" si="12"/>
        <v>5265738.3899999997</v>
      </c>
      <c r="W27" s="23">
        <f t="shared" si="13"/>
        <v>5265738.3899999997</v>
      </c>
      <c r="X27" s="43">
        <v>1</v>
      </c>
      <c r="Y27" s="43">
        <v>0.63</v>
      </c>
      <c r="Z27" s="20"/>
      <c r="AA27" s="20"/>
      <c r="AB27" s="20" t="s">
        <v>155</v>
      </c>
      <c r="AC27" s="20" t="s">
        <v>156</v>
      </c>
      <c r="AD27" s="20" t="s">
        <v>157</v>
      </c>
      <c r="AE27" s="20" t="s">
        <v>158</v>
      </c>
      <c r="AF27" s="26">
        <v>3194.9</v>
      </c>
      <c r="AG27" s="26"/>
      <c r="AH27" s="26">
        <v>1985389.39</v>
      </c>
      <c r="AI27" s="20" t="s">
        <v>159</v>
      </c>
      <c r="AJ27" s="27">
        <f t="shared" si="5"/>
        <v>12496.75</v>
      </c>
      <c r="AK27" s="27">
        <f t="shared" si="6"/>
        <v>1971764.8600000003</v>
      </c>
      <c r="AL27" s="23"/>
      <c r="AM27" s="23"/>
      <c r="AN27" s="23"/>
      <c r="AO27" s="23"/>
      <c r="AP27" s="28" t="s">
        <v>52</v>
      </c>
      <c r="AQ27" s="28" t="s">
        <v>52</v>
      </c>
      <c r="AR27" s="35" t="s">
        <v>105</v>
      </c>
      <c r="AS27" s="28" t="s">
        <v>57</v>
      </c>
      <c r="AT27" s="29"/>
      <c r="AU27" s="29"/>
      <c r="AV27" s="29"/>
      <c r="AW27" s="29"/>
      <c r="AX27" s="29"/>
    </row>
    <row r="28" spans="1:50" s="30" customFormat="1" ht="75" hidden="1" customHeight="1" x14ac:dyDescent="0.25">
      <c r="A28" s="18" t="s">
        <v>60</v>
      </c>
      <c r="B28" s="20">
        <v>2014</v>
      </c>
      <c r="C28" s="20" t="s">
        <v>77</v>
      </c>
      <c r="D28" s="36" t="s">
        <v>160</v>
      </c>
      <c r="E28" s="20" t="s">
        <v>51</v>
      </c>
      <c r="F28" s="20" t="s">
        <v>77</v>
      </c>
      <c r="G28" s="20"/>
      <c r="H28" s="20"/>
      <c r="I28" s="32"/>
      <c r="J28" s="26">
        <v>7800000</v>
      </c>
      <c r="K28" s="26">
        <v>7800000</v>
      </c>
      <c r="L28" s="31"/>
      <c r="M28" s="31"/>
      <c r="N28" s="26">
        <v>7800000</v>
      </c>
      <c r="O28" s="26">
        <v>7779275.3300000001</v>
      </c>
      <c r="P28" s="26">
        <v>7779275.3300000001</v>
      </c>
      <c r="Q28" s="23">
        <f t="shared" si="9"/>
        <v>7800000</v>
      </c>
      <c r="R28" s="23">
        <f t="shared" si="9"/>
        <v>7800000</v>
      </c>
      <c r="S28" s="24">
        <f t="shared" si="14"/>
        <v>7800000</v>
      </c>
      <c r="T28" s="23">
        <f t="shared" si="10"/>
        <v>7779275.3300000001</v>
      </c>
      <c r="U28" s="24">
        <f t="shared" si="11"/>
        <v>7779275.3300000001</v>
      </c>
      <c r="V28" s="24">
        <f t="shared" si="12"/>
        <v>7779275.3300000001</v>
      </c>
      <c r="W28" s="23">
        <f t="shared" si="13"/>
        <v>7779275.3300000001</v>
      </c>
      <c r="X28" s="43">
        <v>1</v>
      </c>
      <c r="Y28" s="43">
        <v>1</v>
      </c>
      <c r="Z28" s="20"/>
      <c r="AA28" s="20"/>
      <c r="AB28" s="20" t="s">
        <v>161</v>
      </c>
      <c r="AC28" s="20" t="s">
        <v>162</v>
      </c>
      <c r="AD28" s="20" t="s">
        <v>163</v>
      </c>
      <c r="AE28" s="20" t="s">
        <v>164</v>
      </c>
      <c r="AF28" s="26">
        <v>32418.5</v>
      </c>
      <c r="AG28" s="26">
        <v>0</v>
      </c>
      <c r="AH28" s="26">
        <v>44982.12</v>
      </c>
      <c r="AI28" s="20"/>
      <c r="AJ28" s="27">
        <f t="shared" si="5"/>
        <v>20724.669999999925</v>
      </c>
      <c r="AK28" s="27">
        <f t="shared" si="6"/>
        <v>0</v>
      </c>
      <c r="AL28" s="23"/>
      <c r="AM28" s="23"/>
      <c r="AN28" s="23"/>
      <c r="AO28" s="23"/>
      <c r="AP28" s="28" t="s">
        <v>52</v>
      </c>
      <c r="AQ28" s="28" t="s">
        <v>52</v>
      </c>
      <c r="AR28" s="35" t="s">
        <v>105</v>
      </c>
      <c r="AS28" s="28" t="s">
        <v>57</v>
      </c>
      <c r="AT28" s="29"/>
      <c r="AU28" s="29"/>
      <c r="AV28" s="29"/>
      <c r="AW28" s="29"/>
      <c r="AX28" s="29"/>
    </row>
    <row r="29" spans="1:50" s="30" customFormat="1" ht="60" hidden="1" customHeight="1" x14ac:dyDescent="0.25">
      <c r="A29" s="18" t="s">
        <v>60</v>
      </c>
      <c r="B29" s="20">
        <v>2014</v>
      </c>
      <c r="C29" s="20" t="s">
        <v>165</v>
      </c>
      <c r="D29" s="36" t="s">
        <v>166</v>
      </c>
      <c r="E29" s="20" t="s">
        <v>51</v>
      </c>
      <c r="F29" s="20" t="s">
        <v>56</v>
      </c>
      <c r="G29" s="20"/>
      <c r="H29" s="20"/>
      <c r="I29" s="32"/>
      <c r="J29" s="26">
        <v>10000000</v>
      </c>
      <c r="K29" s="26">
        <v>10000000</v>
      </c>
      <c r="L29" s="31"/>
      <c r="M29" s="31"/>
      <c r="N29" s="26">
        <v>10000000</v>
      </c>
      <c r="O29" s="26">
        <f>9989999.38+10000</f>
        <v>9999999.3800000008</v>
      </c>
      <c r="P29" s="26">
        <f>8698239.99+10000</f>
        <v>8708239.9900000002</v>
      </c>
      <c r="Q29" s="23">
        <f t="shared" si="9"/>
        <v>10000000</v>
      </c>
      <c r="R29" s="23">
        <f t="shared" si="9"/>
        <v>10000000</v>
      </c>
      <c r="S29" s="24">
        <f t="shared" si="14"/>
        <v>10000000</v>
      </c>
      <c r="T29" s="23">
        <f t="shared" si="10"/>
        <v>9999999.3800000008</v>
      </c>
      <c r="U29" s="24">
        <f t="shared" si="11"/>
        <v>8708239.9900000002</v>
      </c>
      <c r="V29" s="24">
        <f t="shared" si="12"/>
        <v>8708239.9900000002</v>
      </c>
      <c r="W29" s="23">
        <f t="shared" si="13"/>
        <v>8708239.9900000002</v>
      </c>
      <c r="X29" s="43">
        <v>1</v>
      </c>
      <c r="Y29" s="43">
        <f>P29/O29</f>
        <v>0.87082405299109122</v>
      </c>
      <c r="Z29" s="20"/>
      <c r="AA29" s="20"/>
      <c r="AB29" s="20" t="s">
        <v>88</v>
      </c>
      <c r="AC29" s="20">
        <v>197833938</v>
      </c>
      <c r="AD29" s="20" t="s">
        <v>167</v>
      </c>
      <c r="AE29" s="20" t="s">
        <v>168</v>
      </c>
      <c r="AF29" s="26">
        <v>140812.20000000001</v>
      </c>
      <c r="AG29" s="26"/>
      <c r="AH29" s="26">
        <v>1432572.21</v>
      </c>
      <c r="AI29" s="20" t="s">
        <v>169</v>
      </c>
      <c r="AJ29" s="27">
        <f t="shared" si="5"/>
        <v>0.61999999918043613</v>
      </c>
      <c r="AK29" s="27">
        <f>O29-P29</f>
        <v>1291759.3900000006</v>
      </c>
      <c r="AL29" s="23">
        <f>J29*0.001</f>
        <v>10000</v>
      </c>
      <c r="AM29" s="23"/>
      <c r="AN29" s="23"/>
      <c r="AO29" s="23"/>
      <c r="AP29" s="28" t="s">
        <v>52</v>
      </c>
      <c r="AQ29" s="28" t="s">
        <v>52</v>
      </c>
      <c r="AR29" s="35" t="s">
        <v>170</v>
      </c>
      <c r="AS29" s="28" t="s">
        <v>57</v>
      </c>
      <c r="AT29" s="29" t="s">
        <v>54</v>
      </c>
      <c r="AU29" s="29" t="s">
        <v>54</v>
      </c>
      <c r="AV29" s="29"/>
      <c r="AW29" s="29"/>
      <c r="AX29" s="29"/>
    </row>
    <row r="30" spans="1:50" s="30" customFormat="1" ht="60" hidden="1" customHeight="1" x14ac:dyDescent="0.25">
      <c r="A30" s="18" t="s">
        <v>60</v>
      </c>
      <c r="B30" s="20">
        <v>2014</v>
      </c>
      <c r="C30" s="20" t="s">
        <v>171</v>
      </c>
      <c r="D30" s="36" t="s">
        <v>172</v>
      </c>
      <c r="E30" s="20" t="s">
        <v>153</v>
      </c>
      <c r="F30" s="20" t="s">
        <v>61</v>
      </c>
      <c r="G30" s="34"/>
      <c r="H30" s="34"/>
      <c r="I30" s="32"/>
      <c r="J30" s="26">
        <v>2057665</v>
      </c>
      <c r="K30" s="26">
        <v>2057665</v>
      </c>
      <c r="L30" s="31"/>
      <c r="M30" s="31"/>
      <c r="N30" s="26">
        <v>2057665</v>
      </c>
      <c r="O30" s="26">
        <v>1902397.92</v>
      </c>
      <c r="P30" s="26">
        <v>1902397.92</v>
      </c>
      <c r="Q30" s="23">
        <f t="shared" si="9"/>
        <v>2057665</v>
      </c>
      <c r="R30" s="23">
        <f t="shared" si="9"/>
        <v>2057665</v>
      </c>
      <c r="S30" s="24">
        <f t="shared" si="14"/>
        <v>2057665</v>
      </c>
      <c r="T30" s="23">
        <f t="shared" si="10"/>
        <v>1902397.92</v>
      </c>
      <c r="U30" s="24">
        <f t="shared" si="11"/>
        <v>1902397.92</v>
      </c>
      <c r="V30" s="24">
        <f t="shared" si="12"/>
        <v>1902397.92</v>
      </c>
      <c r="W30" s="23">
        <f t="shared" si="13"/>
        <v>1902397.92</v>
      </c>
      <c r="X30" s="43">
        <v>1</v>
      </c>
      <c r="Y30" s="43">
        <f>P30/O30</f>
        <v>1</v>
      </c>
      <c r="Z30" s="20"/>
      <c r="AA30" s="20"/>
      <c r="AB30" s="20" t="s">
        <v>155</v>
      </c>
      <c r="AC30" s="20" t="s">
        <v>173</v>
      </c>
      <c r="AD30" s="20" t="s">
        <v>157</v>
      </c>
      <c r="AE30" s="20" t="s">
        <v>174</v>
      </c>
      <c r="AF30" s="26">
        <v>2011.03</v>
      </c>
      <c r="AG30" s="26">
        <v>0</v>
      </c>
      <c r="AH30" s="26">
        <v>1349999.8</v>
      </c>
      <c r="AI30" s="20" t="s">
        <v>175</v>
      </c>
      <c r="AJ30" s="27">
        <f t="shared" si="5"/>
        <v>155267.08000000007</v>
      </c>
      <c r="AK30" s="27">
        <f t="shared" si="6"/>
        <v>0</v>
      </c>
      <c r="AL30" s="23"/>
      <c r="AM30" s="23"/>
      <c r="AN30" s="23"/>
      <c r="AO30" s="23"/>
      <c r="AP30" s="28" t="s">
        <v>52</v>
      </c>
      <c r="AQ30" s="28" t="s">
        <v>52</v>
      </c>
      <c r="AR30" s="35" t="s">
        <v>175</v>
      </c>
      <c r="AS30" s="28"/>
      <c r="AT30" s="29" t="s">
        <v>54</v>
      </c>
      <c r="AU30" s="29"/>
      <c r="AV30" s="29"/>
      <c r="AW30" s="29"/>
      <c r="AX30" s="29"/>
    </row>
    <row r="31" spans="1:50" s="30" customFormat="1" ht="60" hidden="1" customHeight="1" x14ac:dyDescent="0.25">
      <c r="A31" s="18" t="s">
        <v>60</v>
      </c>
      <c r="B31" s="20">
        <v>2014</v>
      </c>
      <c r="C31" s="20" t="s">
        <v>77</v>
      </c>
      <c r="D31" s="36" t="s">
        <v>176</v>
      </c>
      <c r="E31" s="20" t="s">
        <v>55</v>
      </c>
      <c r="F31" s="20" t="s">
        <v>56</v>
      </c>
      <c r="G31" s="34"/>
      <c r="H31" s="34"/>
      <c r="I31" s="32"/>
      <c r="J31" s="26">
        <v>650000</v>
      </c>
      <c r="K31" s="26">
        <v>650000</v>
      </c>
      <c r="L31" s="31"/>
      <c r="M31" s="31"/>
      <c r="N31" s="26">
        <v>650000</v>
      </c>
      <c r="O31" s="26">
        <f>588607.43+650</f>
        <v>589257.43000000005</v>
      </c>
      <c r="P31" s="26">
        <f>508827.98+650</f>
        <v>509477.98</v>
      </c>
      <c r="Q31" s="23">
        <f t="shared" si="9"/>
        <v>650000</v>
      </c>
      <c r="R31" s="23">
        <f t="shared" si="9"/>
        <v>650000</v>
      </c>
      <c r="S31" s="24">
        <f t="shared" si="14"/>
        <v>650000</v>
      </c>
      <c r="T31" s="23">
        <f t="shared" si="10"/>
        <v>589257.43000000005</v>
      </c>
      <c r="U31" s="24">
        <f t="shared" si="11"/>
        <v>509477.98</v>
      </c>
      <c r="V31" s="24">
        <f t="shared" si="12"/>
        <v>509477.98</v>
      </c>
      <c r="W31" s="23">
        <f t="shared" si="13"/>
        <v>509477.98</v>
      </c>
      <c r="X31" s="43">
        <v>1</v>
      </c>
      <c r="Y31" s="43">
        <f>V31/O31</f>
        <v>0.8646101925265498</v>
      </c>
      <c r="Z31" s="20"/>
      <c r="AA31" s="20"/>
      <c r="AB31" s="20" t="s">
        <v>88</v>
      </c>
      <c r="AC31" s="20">
        <v>264850337</v>
      </c>
      <c r="AD31" s="20" t="s">
        <v>177</v>
      </c>
      <c r="AE31" s="20" t="s">
        <v>178</v>
      </c>
      <c r="AF31" s="26">
        <v>0</v>
      </c>
      <c r="AG31" s="26">
        <v>0</v>
      </c>
      <c r="AH31" s="26">
        <v>282.95999999999998</v>
      </c>
      <c r="AI31" s="20" t="s">
        <v>179</v>
      </c>
      <c r="AJ31" s="27">
        <f t="shared" si="5"/>
        <v>60742.569999999949</v>
      </c>
      <c r="AK31" s="27">
        <f t="shared" si="6"/>
        <v>79779.45000000007</v>
      </c>
      <c r="AL31" s="23">
        <f>J31*0.001</f>
        <v>650</v>
      </c>
      <c r="AM31" s="23"/>
      <c r="AN31" s="23">
        <v>140522.01999999999</v>
      </c>
      <c r="AO31" s="23">
        <v>4899.47</v>
      </c>
      <c r="AP31" s="28" t="s">
        <v>52</v>
      </c>
      <c r="AQ31" s="28" t="s">
        <v>52</v>
      </c>
      <c r="AR31" s="35" t="s">
        <v>105</v>
      </c>
      <c r="AS31" s="28" t="s">
        <v>57</v>
      </c>
      <c r="AT31" s="29" t="s">
        <v>54</v>
      </c>
      <c r="AU31" s="29" t="s">
        <v>54</v>
      </c>
      <c r="AV31" s="29"/>
      <c r="AW31" s="29"/>
      <c r="AX31" s="29"/>
    </row>
    <row r="32" spans="1:50" s="30" customFormat="1" ht="45" hidden="1" customHeight="1" x14ac:dyDescent="0.25">
      <c r="A32" s="18" t="s">
        <v>60</v>
      </c>
      <c r="B32" s="20">
        <v>2015</v>
      </c>
      <c r="C32" s="20" t="s">
        <v>87</v>
      </c>
      <c r="D32" s="19" t="s">
        <v>184</v>
      </c>
      <c r="E32" s="20" t="s">
        <v>51</v>
      </c>
      <c r="F32" s="20" t="s">
        <v>56</v>
      </c>
      <c r="G32" s="48" t="s">
        <v>181</v>
      </c>
      <c r="H32" s="49">
        <v>42614</v>
      </c>
      <c r="I32" s="39">
        <v>996</v>
      </c>
      <c r="J32" s="26">
        <v>8733801</v>
      </c>
      <c r="K32" s="26">
        <v>8143114.75</v>
      </c>
      <c r="L32" s="31">
        <v>0</v>
      </c>
      <c r="M32" s="31">
        <v>0</v>
      </c>
      <c r="N32" s="26">
        <v>2617520.16</v>
      </c>
      <c r="O32" s="26">
        <v>8143114.75</v>
      </c>
      <c r="P32" s="26">
        <v>2442934.42</v>
      </c>
      <c r="Q32" s="23">
        <v>8151266.0199999996</v>
      </c>
      <c r="R32" s="23">
        <v>8143114.75</v>
      </c>
      <c r="S32" s="24">
        <v>8143114.75</v>
      </c>
      <c r="T32" s="23">
        <v>8143114.75</v>
      </c>
      <c r="U32" s="24">
        <v>2442934.42</v>
      </c>
      <c r="V32" s="24">
        <v>2442934.42</v>
      </c>
      <c r="W32" s="24">
        <v>2442934.42</v>
      </c>
      <c r="X32" s="43">
        <v>0.10100000000000001</v>
      </c>
      <c r="Y32" s="47">
        <f t="shared" ref="Y32:Y35" si="16">W32/T32</f>
        <v>0.29999999938598432</v>
      </c>
      <c r="Z32" s="20" t="s">
        <v>185</v>
      </c>
      <c r="AA32" s="20" t="s">
        <v>186</v>
      </c>
      <c r="AB32" s="20" t="s">
        <v>182</v>
      </c>
      <c r="AC32" s="42" t="s">
        <v>187</v>
      </c>
      <c r="AD32" s="20" t="s">
        <v>183</v>
      </c>
      <c r="AE32" s="42" t="s">
        <v>188</v>
      </c>
      <c r="AF32" s="26">
        <v>16888.580000000002</v>
      </c>
      <c r="AG32" s="26"/>
      <c r="AH32" s="26">
        <v>191474.32</v>
      </c>
      <c r="AI32" s="20"/>
      <c r="AJ32" s="27">
        <f t="shared" si="5"/>
        <v>0</v>
      </c>
      <c r="AK32" s="27">
        <f t="shared" si="6"/>
        <v>5700180.3300000001</v>
      </c>
      <c r="AL32" s="23"/>
      <c r="AM32" s="23"/>
      <c r="AN32" s="23">
        <v>581952.44899999909</v>
      </c>
      <c r="AO32" s="23"/>
      <c r="AP32" s="33"/>
      <c r="AQ32" s="28" t="s">
        <v>75</v>
      </c>
      <c r="AR32" s="28"/>
      <c r="AS32" s="28"/>
      <c r="AT32" s="29"/>
      <c r="AU32" s="29"/>
      <c r="AV32" s="29"/>
      <c r="AW32" s="29"/>
      <c r="AX32" s="29"/>
    </row>
    <row r="33" spans="1:50" s="30" customFormat="1" ht="63" hidden="1" customHeight="1" x14ac:dyDescent="0.25">
      <c r="A33" s="18" t="s">
        <v>60</v>
      </c>
      <c r="B33" s="20">
        <v>2015</v>
      </c>
      <c r="C33" s="20" t="s">
        <v>180</v>
      </c>
      <c r="D33" s="19" t="s">
        <v>189</v>
      </c>
      <c r="E33" s="20" t="s">
        <v>153</v>
      </c>
      <c r="F33" s="20" t="s">
        <v>56</v>
      </c>
      <c r="G33" s="48" t="s">
        <v>181</v>
      </c>
      <c r="H33" s="49">
        <v>42644</v>
      </c>
      <c r="I33" s="39">
        <v>179451</v>
      </c>
      <c r="J33" s="26">
        <v>1500000</v>
      </c>
      <c r="K33" s="26">
        <v>1355021.56</v>
      </c>
      <c r="L33" s="31">
        <v>0</v>
      </c>
      <c r="M33" s="31">
        <v>0</v>
      </c>
      <c r="N33" s="26">
        <v>1084017.33</v>
      </c>
      <c r="O33" s="26">
        <v>1355021.56</v>
      </c>
      <c r="P33" s="26">
        <v>406506.5</v>
      </c>
      <c r="Q33" s="23">
        <v>1356377.94</v>
      </c>
      <c r="R33" s="23">
        <v>1355021.56</v>
      </c>
      <c r="S33" s="24">
        <v>1355021.56</v>
      </c>
      <c r="T33" s="23">
        <v>1355021.56</v>
      </c>
      <c r="U33" s="24">
        <v>406506.5</v>
      </c>
      <c r="V33" s="24">
        <v>406506.5</v>
      </c>
      <c r="W33" s="24">
        <v>406506.5</v>
      </c>
      <c r="X33" s="43">
        <v>0.24099999999999999</v>
      </c>
      <c r="Y33" s="47">
        <f t="shared" si="16"/>
        <v>0.30000002361586037</v>
      </c>
      <c r="Z33" s="20" t="s">
        <v>190</v>
      </c>
      <c r="AA33" s="20" t="s">
        <v>186</v>
      </c>
      <c r="AB33" s="20" t="s">
        <v>182</v>
      </c>
      <c r="AC33" s="42" t="s">
        <v>191</v>
      </c>
      <c r="AD33" s="20" t="s">
        <v>183</v>
      </c>
      <c r="AE33" s="42" t="s">
        <v>192</v>
      </c>
      <c r="AF33" s="26">
        <v>2362.35</v>
      </c>
      <c r="AG33" s="26"/>
      <c r="AH33" s="26">
        <v>45405.85</v>
      </c>
      <c r="AI33" s="20"/>
      <c r="AJ33" s="27">
        <f t="shared" si="5"/>
        <v>0</v>
      </c>
      <c r="AK33" s="27">
        <f t="shared" si="6"/>
        <v>948515.06</v>
      </c>
      <c r="AL33" s="23"/>
      <c r="AM33" s="23"/>
      <c r="AN33" s="23">
        <v>143478.43999999994</v>
      </c>
      <c r="AO33" s="23"/>
      <c r="AP33" s="33"/>
      <c r="AQ33" s="28" t="s">
        <v>75</v>
      </c>
      <c r="AR33" s="28"/>
      <c r="AS33" s="28"/>
      <c r="AT33" s="29"/>
      <c r="AU33" s="29"/>
      <c r="AV33" s="29"/>
      <c r="AW33" s="29"/>
      <c r="AX33" s="29"/>
    </row>
    <row r="34" spans="1:50" s="30" customFormat="1" ht="60.75" hidden="1" customHeight="1" x14ac:dyDescent="0.25">
      <c r="A34" s="18" t="s">
        <v>60</v>
      </c>
      <c r="B34" s="20">
        <v>2015</v>
      </c>
      <c r="C34" s="20" t="s">
        <v>193</v>
      </c>
      <c r="D34" s="19" t="s">
        <v>194</v>
      </c>
      <c r="E34" s="20" t="s">
        <v>51</v>
      </c>
      <c r="F34" s="20" t="s">
        <v>56</v>
      </c>
      <c r="G34" s="48" t="s">
        <v>181</v>
      </c>
      <c r="H34" s="48">
        <v>42552</v>
      </c>
      <c r="I34" s="39">
        <v>59000</v>
      </c>
      <c r="J34" s="26">
        <v>8467625</v>
      </c>
      <c r="K34" s="26">
        <v>6672000</v>
      </c>
      <c r="L34" s="31">
        <v>4843017.3</v>
      </c>
      <c r="M34" s="31">
        <v>0</v>
      </c>
      <c r="N34" s="26">
        <v>9211737.5399999991</v>
      </c>
      <c r="O34" s="26">
        <v>11514671.93</v>
      </c>
      <c r="P34" s="26">
        <v>4990339.62</v>
      </c>
      <c r="Q34" s="23">
        <v>11526543.939999999</v>
      </c>
      <c r="R34" s="23">
        <v>11515017.4</v>
      </c>
      <c r="S34" s="24">
        <v>11515017.4</v>
      </c>
      <c r="T34" s="23">
        <v>11514671.93</v>
      </c>
      <c r="U34" s="24">
        <v>4990339.62</v>
      </c>
      <c r="V34" s="24">
        <v>4990339.62</v>
      </c>
      <c r="W34" s="24">
        <v>4990339.62</v>
      </c>
      <c r="X34" s="43">
        <v>0.40410000000000001</v>
      </c>
      <c r="Y34" s="47">
        <f t="shared" si="16"/>
        <v>0.43338964847086187</v>
      </c>
      <c r="Z34" s="20" t="s">
        <v>195</v>
      </c>
      <c r="AA34" s="20" t="s">
        <v>193</v>
      </c>
      <c r="AB34" s="20" t="s">
        <v>182</v>
      </c>
      <c r="AC34" s="42" t="s">
        <v>196</v>
      </c>
      <c r="AD34" s="20" t="s">
        <v>183</v>
      </c>
      <c r="AE34" s="42" t="s">
        <v>197</v>
      </c>
      <c r="AF34" s="26">
        <v>16662.62</v>
      </c>
      <c r="AG34" s="26"/>
      <c r="AH34" s="26">
        <v>4256464.1100000003</v>
      </c>
      <c r="AI34" s="20"/>
      <c r="AJ34" s="27">
        <f t="shared" si="5"/>
        <v>-4842671.93</v>
      </c>
      <c r="AK34" s="27">
        <f t="shared" si="6"/>
        <v>6524332.3099999996</v>
      </c>
      <c r="AL34" s="23"/>
      <c r="AM34" s="23"/>
      <c r="AN34" s="23">
        <v>1787157.375</v>
      </c>
      <c r="AO34" s="23"/>
      <c r="AP34" s="33"/>
      <c r="AQ34" s="28" t="s">
        <v>75</v>
      </c>
      <c r="AR34" s="28"/>
      <c r="AS34" s="28"/>
      <c r="AT34" s="29"/>
      <c r="AU34" s="29"/>
      <c r="AV34" s="29"/>
      <c r="AW34" s="29"/>
      <c r="AX34" s="29"/>
    </row>
    <row r="35" spans="1:50" s="30" customFormat="1" ht="45" hidden="1" customHeight="1" x14ac:dyDescent="0.25">
      <c r="A35" s="18" t="s">
        <v>60</v>
      </c>
      <c r="B35" s="20">
        <v>2015</v>
      </c>
      <c r="C35" s="20" t="s">
        <v>96</v>
      </c>
      <c r="D35" s="19" t="s">
        <v>198</v>
      </c>
      <c r="E35" s="20" t="s">
        <v>51</v>
      </c>
      <c r="F35" s="20" t="s">
        <v>56</v>
      </c>
      <c r="G35" s="48" t="s">
        <v>181</v>
      </c>
      <c r="H35" s="48">
        <v>42614</v>
      </c>
      <c r="I35" s="39">
        <v>1467</v>
      </c>
      <c r="J35" s="26">
        <v>10000000</v>
      </c>
      <c r="K35" s="26">
        <v>7659570.8600000003</v>
      </c>
      <c r="L35" s="31">
        <v>0</v>
      </c>
      <c r="M35" s="31">
        <v>0</v>
      </c>
      <c r="N35" s="26">
        <v>6127656.6899999995</v>
      </c>
      <c r="O35" s="26">
        <v>7659570.8600000003</v>
      </c>
      <c r="P35" s="26">
        <v>2948019.06</v>
      </c>
      <c r="Q35" s="23">
        <v>7667238.0999999996</v>
      </c>
      <c r="R35" s="23">
        <v>7659570.8600000003</v>
      </c>
      <c r="S35" s="24">
        <v>7659570.8600000003</v>
      </c>
      <c r="T35" s="23">
        <v>7659570.8600000003</v>
      </c>
      <c r="U35" s="24">
        <v>2948019.06</v>
      </c>
      <c r="V35" s="24">
        <v>2948019.06</v>
      </c>
      <c r="W35" s="24">
        <v>2948019.06</v>
      </c>
      <c r="X35" s="43">
        <v>0.255</v>
      </c>
      <c r="Y35" s="47">
        <f t="shared" si="16"/>
        <v>0.38488044746673966</v>
      </c>
      <c r="Z35" s="20" t="s">
        <v>199</v>
      </c>
      <c r="AA35" s="20" t="s">
        <v>96</v>
      </c>
      <c r="AB35" s="20" t="s">
        <v>182</v>
      </c>
      <c r="AC35" s="42" t="s">
        <v>200</v>
      </c>
      <c r="AD35" s="20" t="s">
        <v>183</v>
      </c>
      <c r="AE35" s="42" t="s">
        <v>201</v>
      </c>
      <c r="AF35" s="26">
        <v>16788.25</v>
      </c>
      <c r="AG35" s="26"/>
      <c r="AH35" s="26">
        <v>69772.56</v>
      </c>
      <c r="AI35" s="20"/>
      <c r="AJ35" s="27">
        <f t="shared" si="5"/>
        <v>0</v>
      </c>
      <c r="AK35" s="27">
        <f t="shared" si="6"/>
        <v>4711551.8000000007</v>
      </c>
      <c r="AL35" s="23"/>
      <c r="AM35" s="23"/>
      <c r="AN35" s="23">
        <v>2330429.1399999997</v>
      </c>
      <c r="AO35" s="23"/>
      <c r="AP35" s="33"/>
      <c r="AQ35" s="28" t="s">
        <v>75</v>
      </c>
      <c r="AR35" s="28"/>
      <c r="AS35" s="28"/>
      <c r="AT35" s="29"/>
      <c r="AU35" s="29"/>
      <c r="AV35" s="29"/>
      <c r="AW35" s="29"/>
      <c r="AX35" s="29"/>
    </row>
    <row r="36" spans="1:50" x14ac:dyDescent="0.25">
      <c r="D36" s="2"/>
      <c r="E36" s="2"/>
      <c r="F36" s="2"/>
      <c r="J36" s="50">
        <f>SUBTOTAL(9,J10:J35)</f>
        <v>24000000</v>
      </c>
      <c r="K36" s="50">
        <f>SUBTOTAL(9,K10:K31)</f>
        <v>24000000</v>
      </c>
      <c r="N36" s="50">
        <f t="shared" ref="N36:W36" si="17">SUBTOTAL(9,N10:N31)</f>
        <v>22500000</v>
      </c>
      <c r="O36" s="50">
        <f t="shared" si="17"/>
        <v>20974308.039999999</v>
      </c>
      <c r="P36" s="50">
        <f t="shared" si="17"/>
        <v>20958297.060000002</v>
      </c>
      <c r="Q36" s="50">
        <f t="shared" si="17"/>
        <v>22500000</v>
      </c>
      <c r="R36" s="50">
        <f t="shared" si="17"/>
        <v>24000000</v>
      </c>
      <c r="S36" s="50">
        <f t="shared" si="17"/>
        <v>22500000</v>
      </c>
      <c r="T36" s="50">
        <f t="shared" si="17"/>
        <v>20974308.039999999</v>
      </c>
      <c r="U36" s="50">
        <f t="shared" si="17"/>
        <v>20958297.060000002</v>
      </c>
      <c r="V36" s="50">
        <f t="shared" si="17"/>
        <v>20958297.060000002</v>
      </c>
      <c r="W36" s="50">
        <f t="shared" si="17"/>
        <v>20958297.060000002</v>
      </c>
      <c r="X36" s="51"/>
      <c r="AJ36" s="50">
        <f>SUBTOTAL(9,AJ10:AJ31)</f>
        <v>3025691.9600000004</v>
      </c>
      <c r="AK36" s="50">
        <f>SUBTOTAL(9,AK10:AK31)</f>
        <v>16010.979999999516</v>
      </c>
      <c r="AN36" s="50">
        <f>SUBTOTAL(9,AN10:AN31)</f>
        <v>0</v>
      </c>
      <c r="AO36" s="50">
        <f>SUBTOTAL(9,AO10:AO31)</f>
        <v>0</v>
      </c>
    </row>
    <row r="37" spans="1:50" x14ac:dyDescent="0.25">
      <c r="I37" s="52"/>
      <c r="J37" s="50"/>
      <c r="K37" s="10"/>
      <c r="L37" s="53"/>
      <c r="N37" s="54"/>
      <c r="O37" s="10"/>
      <c r="P37" s="10"/>
      <c r="Q37" s="10"/>
    </row>
    <row r="38" spans="1:50" x14ac:dyDescent="0.25">
      <c r="N38" s="54"/>
      <c r="O38" s="10"/>
      <c r="P38" s="10"/>
      <c r="Q38" s="10"/>
    </row>
    <row r="39" spans="1:50" x14ac:dyDescent="0.25">
      <c r="N39" s="54"/>
      <c r="O39" s="10"/>
      <c r="P39" s="10"/>
      <c r="Q39" s="10"/>
    </row>
    <row r="40" spans="1:50" x14ac:dyDescent="0.25">
      <c r="N40" s="54"/>
      <c r="O40" s="10"/>
      <c r="P40" s="10"/>
      <c r="Q40" s="10"/>
    </row>
  </sheetData>
  <sheetProtection password="CB20" sheet="1" objects="1" scenarios="1" autoFilter="0"/>
  <autoFilter ref="A9:AX35">
    <filterColumn colId="1">
      <filters>
        <filter val="2012"/>
      </filters>
    </filterColumn>
    <filterColumn colId="37" showButton="0"/>
  </autoFilter>
  <mergeCells count="45">
    <mergeCell ref="F8:F9"/>
    <mergeCell ref="N2:P2"/>
    <mergeCell ref="C3:I3"/>
    <mergeCell ref="N3:P3"/>
    <mergeCell ref="C4:E4"/>
    <mergeCell ref="G4:I5"/>
    <mergeCell ref="N4:P4"/>
    <mergeCell ref="A8:A9"/>
    <mergeCell ref="B8:B9"/>
    <mergeCell ref="C8:C9"/>
    <mergeCell ref="D8:D9"/>
    <mergeCell ref="E8:E9"/>
    <mergeCell ref="Z8:AA8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X8"/>
    <mergeCell ref="AN8:AO8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M9"/>
    <mergeCell ref="AV8:AV9"/>
    <mergeCell ref="AW8:AW9"/>
    <mergeCell ref="AX8:AX9"/>
    <mergeCell ref="AP8:AP9"/>
    <mergeCell ref="AQ8:AQ9"/>
    <mergeCell ref="AR8:AR9"/>
    <mergeCell ref="AS8:AS9"/>
    <mergeCell ref="AT8:AT9"/>
    <mergeCell ref="AU8:AU9"/>
  </mergeCells>
  <conditionalFormatting sqref="AQ10:AQ35">
    <cfRule type="containsText" dxfId="63" priority="13" stopIfTrue="1" operator="containsText" text="DEFINICIÓN">
      <formula>NOT(ISERROR(SEARCH("DEFINICIÓN",AQ10)))</formula>
    </cfRule>
    <cfRule type="containsText" dxfId="62" priority="14" operator="containsText" text="CANCELADA">
      <formula>NOT(ISERROR(SEARCH("CANCELADA",AQ10)))</formula>
    </cfRule>
    <cfRule type="containsText" dxfId="61" priority="15" stopIfTrue="1" operator="containsText" text="EN PROCESO">
      <formula>NOT(ISERROR(SEARCH("EN PROCESO",AQ10)))</formula>
    </cfRule>
    <cfRule type="containsText" dxfId="60" priority="16" operator="containsText" text="TERMINADA">
      <formula>NOT(ISERROR(SEARCH("TERMINADA",AQ10)))</formula>
    </cfRule>
  </conditionalFormatting>
  <conditionalFormatting sqref="AP23">
    <cfRule type="containsText" dxfId="59" priority="9" stopIfTrue="1" operator="containsText" text="DEFINICIÓN">
      <formula>NOT(ISERROR(SEARCH("DEFINICIÓN",AP23)))</formula>
    </cfRule>
    <cfRule type="containsText" dxfId="58" priority="10" operator="containsText" text="CANCELADA">
      <formula>NOT(ISERROR(SEARCH("CANCELADA",AP23)))</formula>
    </cfRule>
    <cfRule type="containsText" dxfId="57" priority="11" stopIfTrue="1" operator="containsText" text="EN PROCESO">
      <formula>NOT(ISERROR(SEARCH("EN PROCESO",AP23)))</formula>
    </cfRule>
    <cfRule type="containsText" dxfId="56" priority="12" operator="containsText" text="TERMINADA">
      <formula>NOT(ISERROR(SEARCH("TERMINADA",AP23)))</formula>
    </cfRule>
  </conditionalFormatting>
  <conditionalFormatting sqref="AP22">
    <cfRule type="containsText" dxfId="55" priority="5" stopIfTrue="1" operator="containsText" text="DEFINICIÓN">
      <formula>NOT(ISERROR(SEARCH("DEFINICIÓN",AP22)))</formula>
    </cfRule>
    <cfRule type="containsText" dxfId="54" priority="6" operator="containsText" text="CANCELADA">
      <formula>NOT(ISERROR(SEARCH("CANCELADA",AP22)))</formula>
    </cfRule>
    <cfRule type="containsText" dxfId="53" priority="7" stopIfTrue="1" operator="containsText" text="EN PROCESO">
      <formula>NOT(ISERROR(SEARCH("EN PROCESO",AP22)))</formula>
    </cfRule>
    <cfRule type="containsText" dxfId="52" priority="8" operator="containsText" text="TERMINADA">
      <formula>NOT(ISERROR(SEARCH("TERMINADA",AP22)))</formula>
    </cfRule>
  </conditionalFormatting>
  <conditionalFormatting sqref="AP14">
    <cfRule type="containsText" dxfId="51" priority="1" stopIfTrue="1" operator="containsText" text="DEFINICIÓN">
      <formula>NOT(ISERROR(SEARCH("DEFINICIÓN",AP14)))</formula>
    </cfRule>
    <cfRule type="containsText" dxfId="50" priority="2" operator="containsText" text="CANCELADA">
      <formula>NOT(ISERROR(SEARCH("CANCELADA",AP14)))</formula>
    </cfRule>
    <cfRule type="containsText" dxfId="49" priority="3" stopIfTrue="1" operator="containsText" text="EN PROCESO">
      <formula>NOT(ISERROR(SEARCH("EN PROCESO",AP14)))</formula>
    </cfRule>
    <cfRule type="containsText" dxfId="48" priority="4" operator="containsText" text="TERMINADA">
      <formula>NOT(ISERROR(SEARCH("TERMINADA",AP14)))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AX40"/>
  <sheetViews>
    <sheetView showGridLines="0" zoomScale="85" zoomScaleNormal="85" workbookViewId="0">
      <pane xSplit="5" ySplit="9" topLeftCell="F22" activePane="bottomRight" state="frozen"/>
      <selection pane="topRight" activeCell="F1" sqref="F1"/>
      <selection pane="bottomLeft" activeCell="A10" sqref="A10"/>
      <selection pane="bottomRight" activeCell="D23" sqref="D23"/>
    </sheetView>
  </sheetViews>
  <sheetFormatPr baseColWidth="10" defaultColWidth="11.42578125" defaultRowHeight="15" x14ac:dyDescent="0.25"/>
  <cols>
    <col min="1" max="1" width="9.140625" style="1" customWidth="1"/>
    <col min="2" max="2" width="6.5703125" style="1" customWidth="1"/>
    <col min="3" max="3" width="13.140625" style="1" customWidth="1"/>
    <col min="4" max="4" width="39.28515625" style="1" customWidth="1"/>
    <col min="5" max="5" width="18" style="1" customWidth="1"/>
    <col min="6" max="6" width="17.28515625" style="1" customWidth="1"/>
    <col min="7" max="7" width="20.85546875" style="1" customWidth="1"/>
    <col min="8" max="8" width="20.7109375" style="1" customWidth="1"/>
    <col min="9" max="9" width="20.5703125" style="1" hidden="1" customWidth="1"/>
    <col min="10" max="10" width="18.42578125" style="1" customWidth="1"/>
    <col min="11" max="11" width="21.140625" style="1" customWidth="1"/>
    <col min="12" max="12" width="21.5703125" style="2" hidden="1" customWidth="1"/>
    <col min="13" max="13" width="21.7109375" style="2" hidden="1" customWidth="1"/>
    <col min="14" max="15" width="19" style="1" customWidth="1"/>
    <col min="16" max="16" width="19.7109375" style="1" customWidth="1"/>
    <col min="17" max="19" width="19.42578125" style="1" hidden="1" customWidth="1"/>
    <col min="20" max="20" width="20.7109375" style="1" hidden="1" customWidth="1"/>
    <col min="21" max="21" width="18.42578125" style="1" hidden="1" customWidth="1"/>
    <col min="22" max="23" width="20.7109375" style="1" hidden="1" customWidth="1"/>
    <col min="24" max="25" width="11.42578125" style="1" customWidth="1"/>
    <col min="26" max="26" width="27.28515625" style="1" customWidth="1"/>
    <col min="27" max="27" width="15.85546875" style="1" customWidth="1"/>
    <col min="28" max="28" width="21.42578125" style="1" customWidth="1"/>
    <col min="29" max="29" width="37.42578125" style="1" customWidth="1"/>
    <col min="30" max="30" width="26.42578125" style="1" customWidth="1"/>
    <col min="31" max="31" width="26" style="1" customWidth="1"/>
    <col min="32" max="32" width="18.85546875" style="1" customWidth="1"/>
    <col min="33" max="33" width="19.28515625" style="1" customWidth="1"/>
    <col min="34" max="34" width="24.28515625" style="1" customWidth="1"/>
    <col min="35" max="35" width="66.7109375" style="1" customWidth="1"/>
    <col min="36" max="36" width="16.28515625" style="1" hidden="1" customWidth="1"/>
    <col min="37" max="37" width="17.140625" style="1" hidden="1" customWidth="1"/>
    <col min="38" max="38" width="14.28515625" style="1" hidden="1" customWidth="1"/>
    <col min="39" max="39" width="31.42578125" style="1" hidden="1" customWidth="1"/>
    <col min="40" max="41" width="17.42578125" style="1" hidden="1" customWidth="1"/>
    <col min="42" max="42" width="16.28515625" style="1" hidden="1" customWidth="1"/>
    <col min="43" max="43" width="16.140625" style="1" hidden="1" customWidth="1"/>
    <col min="44" max="44" width="29.28515625" style="1" hidden="1" customWidth="1"/>
    <col min="45" max="45" width="19.7109375" style="1" hidden="1" customWidth="1"/>
    <col min="46" max="50" width="17.85546875" style="1" hidden="1" customWidth="1"/>
    <col min="51" max="51" width="46.42578125" style="1" customWidth="1"/>
    <col min="52" max="16384" width="11.42578125" style="1"/>
  </cols>
  <sheetData>
    <row r="2" spans="1:50" x14ac:dyDescent="0.25">
      <c r="M2" s="3"/>
      <c r="N2" s="78"/>
      <c r="O2" s="78"/>
      <c r="P2" s="78"/>
    </row>
    <row r="3" spans="1:50" x14ac:dyDescent="0.25">
      <c r="C3" s="79" t="s">
        <v>0</v>
      </c>
      <c r="D3" s="79"/>
      <c r="E3" s="79"/>
      <c r="F3" s="79"/>
      <c r="G3" s="79"/>
      <c r="H3" s="79"/>
      <c r="I3" s="79"/>
      <c r="J3" s="4"/>
      <c r="K3" s="4"/>
      <c r="L3" s="5"/>
      <c r="M3" s="3"/>
      <c r="N3" s="78"/>
      <c r="O3" s="78"/>
      <c r="P3" s="78"/>
      <c r="Q3" s="4"/>
      <c r="R3" s="4"/>
      <c r="S3" s="4"/>
      <c r="T3" s="4"/>
      <c r="U3" s="4"/>
      <c r="V3" s="4"/>
      <c r="W3" s="4"/>
      <c r="X3" s="4"/>
      <c r="Y3" s="4"/>
    </row>
    <row r="4" spans="1:50" x14ac:dyDescent="0.25">
      <c r="C4" s="79"/>
      <c r="D4" s="79"/>
      <c r="E4" s="79"/>
      <c r="G4" s="80" t="s">
        <v>1</v>
      </c>
      <c r="H4" s="80"/>
      <c r="I4" s="80"/>
      <c r="J4" s="6"/>
      <c r="K4" s="6"/>
      <c r="L4" s="7"/>
      <c r="M4" s="3"/>
      <c r="N4" s="78"/>
      <c r="O4" s="78"/>
      <c r="P4" s="78"/>
      <c r="Q4" s="8"/>
      <c r="R4" s="8"/>
      <c r="S4" s="8"/>
      <c r="T4" s="8"/>
      <c r="U4" s="8"/>
      <c r="V4" s="8"/>
      <c r="W4" s="8"/>
      <c r="X4" s="8"/>
      <c r="Y4" s="8"/>
    </row>
    <row r="5" spans="1:50" x14ac:dyDescent="0.25">
      <c r="C5" s="9"/>
      <c r="G5" s="80"/>
      <c r="H5" s="80"/>
      <c r="I5" s="80"/>
      <c r="J5" s="6"/>
      <c r="K5" s="6"/>
      <c r="L5" s="7"/>
      <c r="M5" s="7"/>
      <c r="N5" s="6"/>
    </row>
    <row r="6" spans="1:50" x14ac:dyDescent="0.25">
      <c r="C6" s="9"/>
      <c r="K6" s="10"/>
    </row>
    <row r="7" spans="1:50" x14ac:dyDescent="0.25">
      <c r="F7" s="10"/>
      <c r="J7" s="11"/>
      <c r="K7" s="11"/>
      <c r="L7" s="11"/>
      <c r="M7" s="11">
        <f>SUBTOTAL(9,M10:M35)</f>
        <v>0</v>
      </c>
      <c r="N7" s="11"/>
      <c r="O7" s="11"/>
      <c r="P7" s="11"/>
    </row>
    <row r="8" spans="1:50" s="13" customFormat="1" ht="16.5" customHeight="1" thickBot="1" x14ac:dyDescent="0.3">
      <c r="A8" s="69" t="s">
        <v>2</v>
      </c>
      <c r="B8" s="65" t="s">
        <v>3</v>
      </c>
      <c r="C8" s="73" t="s">
        <v>4</v>
      </c>
      <c r="D8" s="73" t="s">
        <v>5</v>
      </c>
      <c r="E8" s="73" t="s">
        <v>6</v>
      </c>
      <c r="F8" s="73" t="s">
        <v>7</v>
      </c>
      <c r="G8" s="68" t="s">
        <v>8</v>
      </c>
      <c r="H8" s="69" t="s">
        <v>9</v>
      </c>
      <c r="I8" s="70" t="s">
        <v>10</v>
      </c>
      <c r="J8" s="65" t="s">
        <v>11</v>
      </c>
      <c r="K8" s="65" t="s">
        <v>12</v>
      </c>
      <c r="L8" s="65" t="s">
        <v>13</v>
      </c>
      <c r="M8" s="65" t="s">
        <v>14</v>
      </c>
      <c r="N8" s="65" t="s">
        <v>15</v>
      </c>
      <c r="O8" s="65" t="s">
        <v>16</v>
      </c>
      <c r="P8" s="73" t="s">
        <v>17</v>
      </c>
      <c r="Q8" s="74" t="s">
        <v>18</v>
      </c>
      <c r="R8" s="75"/>
      <c r="S8" s="75"/>
      <c r="T8" s="75"/>
      <c r="U8" s="75"/>
      <c r="V8" s="75"/>
      <c r="W8" s="75"/>
      <c r="X8" s="76"/>
      <c r="Y8" s="12"/>
      <c r="Z8" s="77" t="s">
        <v>19</v>
      </c>
      <c r="AA8" s="77"/>
      <c r="AB8" s="70" t="s">
        <v>20</v>
      </c>
      <c r="AC8" s="63" t="s">
        <v>21</v>
      </c>
      <c r="AD8" s="63" t="s">
        <v>22</v>
      </c>
      <c r="AE8" s="65" t="s">
        <v>23</v>
      </c>
      <c r="AF8" s="65" t="s">
        <v>24</v>
      </c>
      <c r="AG8" s="65" t="s">
        <v>25</v>
      </c>
      <c r="AH8" s="65" t="s">
        <v>26</v>
      </c>
      <c r="AI8" s="63" t="s">
        <v>27</v>
      </c>
      <c r="AJ8" s="66" t="s">
        <v>28</v>
      </c>
      <c r="AK8" s="66" t="s">
        <v>29</v>
      </c>
      <c r="AL8" s="68" t="s">
        <v>30</v>
      </c>
      <c r="AM8" s="69"/>
      <c r="AN8" s="68" t="s">
        <v>31</v>
      </c>
      <c r="AO8" s="69"/>
      <c r="AP8" s="63" t="s">
        <v>32</v>
      </c>
      <c r="AQ8" s="63" t="s">
        <v>32</v>
      </c>
      <c r="AR8" s="63" t="s">
        <v>33</v>
      </c>
      <c r="AS8" s="63" t="s">
        <v>34</v>
      </c>
      <c r="AT8" s="63" t="s">
        <v>35</v>
      </c>
      <c r="AU8" s="63" t="s">
        <v>36</v>
      </c>
      <c r="AV8" s="63" t="s">
        <v>37</v>
      </c>
      <c r="AW8" s="63" t="s">
        <v>38</v>
      </c>
      <c r="AX8" s="63" t="s">
        <v>39</v>
      </c>
    </row>
    <row r="9" spans="1:50" s="13" customFormat="1" ht="31.5" x14ac:dyDescent="0.25">
      <c r="A9" s="69"/>
      <c r="B9" s="73"/>
      <c r="C9" s="73"/>
      <c r="D9" s="73"/>
      <c r="E9" s="73"/>
      <c r="F9" s="73"/>
      <c r="G9" s="68"/>
      <c r="H9" s="69"/>
      <c r="I9" s="71"/>
      <c r="J9" s="72"/>
      <c r="K9" s="65"/>
      <c r="L9" s="65"/>
      <c r="M9" s="65"/>
      <c r="N9" s="65"/>
      <c r="O9" s="72"/>
      <c r="P9" s="73"/>
      <c r="Q9" s="14" t="s">
        <v>40</v>
      </c>
      <c r="R9" s="14" t="s">
        <v>41</v>
      </c>
      <c r="S9" s="14" t="s">
        <v>42</v>
      </c>
      <c r="T9" s="14" t="s">
        <v>43</v>
      </c>
      <c r="U9" s="14" t="s">
        <v>44</v>
      </c>
      <c r="V9" s="14" t="s">
        <v>17</v>
      </c>
      <c r="W9" s="14" t="s">
        <v>45</v>
      </c>
      <c r="X9" s="14" t="s">
        <v>46</v>
      </c>
      <c r="Y9" s="14" t="s">
        <v>47</v>
      </c>
      <c r="Z9" s="15" t="s">
        <v>48</v>
      </c>
      <c r="AA9" s="15" t="s">
        <v>4</v>
      </c>
      <c r="AB9" s="71"/>
      <c r="AC9" s="64"/>
      <c r="AD9" s="64"/>
      <c r="AE9" s="65"/>
      <c r="AF9" s="65"/>
      <c r="AG9" s="65"/>
      <c r="AH9" s="65"/>
      <c r="AI9" s="64"/>
      <c r="AJ9" s="67"/>
      <c r="AK9" s="67"/>
      <c r="AL9" s="68"/>
      <c r="AM9" s="69"/>
      <c r="AN9" s="16" t="s">
        <v>49</v>
      </c>
      <c r="AO9" s="17" t="s">
        <v>50</v>
      </c>
      <c r="AP9" s="64"/>
      <c r="AQ9" s="64"/>
      <c r="AR9" s="64"/>
      <c r="AS9" s="64"/>
      <c r="AT9" s="64"/>
      <c r="AU9" s="64"/>
      <c r="AV9" s="64"/>
      <c r="AW9" s="64"/>
      <c r="AX9" s="64"/>
    </row>
    <row r="10" spans="1:50" s="30" customFormat="1" ht="120" hidden="1" x14ac:dyDescent="0.25">
      <c r="A10" s="18" t="s">
        <v>60</v>
      </c>
      <c r="B10" s="20">
        <v>2011</v>
      </c>
      <c r="C10" s="20" t="s">
        <v>61</v>
      </c>
      <c r="D10" s="36" t="s">
        <v>62</v>
      </c>
      <c r="E10" s="20" t="s">
        <v>51</v>
      </c>
      <c r="F10" s="20" t="s">
        <v>56</v>
      </c>
      <c r="G10" s="21">
        <v>41039</v>
      </c>
      <c r="H10" s="21">
        <v>41409</v>
      </c>
      <c r="I10" s="39">
        <v>94582</v>
      </c>
      <c r="J10" s="26">
        <v>7200614</v>
      </c>
      <c r="K10" s="26">
        <v>4200614</v>
      </c>
      <c r="L10" s="31"/>
      <c r="M10" s="31"/>
      <c r="N10" s="26">
        <v>7200614</v>
      </c>
      <c r="O10" s="26">
        <v>3795277.94</v>
      </c>
      <c r="P10" s="26">
        <v>3795277.93</v>
      </c>
      <c r="Q10" s="24">
        <f t="shared" ref="Q10:R25" si="0">J10</f>
        <v>7200614</v>
      </c>
      <c r="R10" s="24">
        <f t="shared" si="0"/>
        <v>4200614</v>
      </c>
      <c r="S10" s="24">
        <f>R10</f>
        <v>4200614</v>
      </c>
      <c r="T10" s="24">
        <f t="shared" ref="S10:T20" si="1">O10</f>
        <v>3795277.94</v>
      </c>
      <c r="U10" s="24">
        <f t="shared" ref="U10:U20" si="2">V10</f>
        <v>3795277.93</v>
      </c>
      <c r="V10" s="24">
        <f t="shared" ref="V10:V20" si="3">P10</f>
        <v>3795277.93</v>
      </c>
      <c r="W10" s="24">
        <f t="shared" ref="W10:W20" si="4">V10</f>
        <v>3795277.93</v>
      </c>
      <c r="X10" s="25">
        <v>1</v>
      </c>
      <c r="Y10" s="25">
        <f>V10/O10</f>
        <v>0.99999999736514689</v>
      </c>
      <c r="Z10" s="20" t="s">
        <v>63</v>
      </c>
      <c r="AA10" s="20" t="s">
        <v>59</v>
      </c>
      <c r="AB10" s="20" t="s">
        <v>64</v>
      </c>
      <c r="AC10" s="20" t="s">
        <v>65</v>
      </c>
      <c r="AD10" s="20" t="s">
        <v>66</v>
      </c>
      <c r="AE10" s="20" t="s">
        <v>67</v>
      </c>
      <c r="AF10" s="26">
        <v>21817.02</v>
      </c>
      <c r="AG10" s="26">
        <v>0</v>
      </c>
      <c r="AH10" s="26">
        <v>430327.55</v>
      </c>
      <c r="AI10" s="20" t="s">
        <v>68</v>
      </c>
      <c r="AJ10" s="27">
        <f t="shared" ref="AJ10:AJ35" si="5">K10-O10</f>
        <v>405336.06000000006</v>
      </c>
      <c r="AK10" s="27">
        <f t="shared" ref="AK10:AK35" si="6">O10-P10</f>
        <v>9.9999997764825821E-3</v>
      </c>
      <c r="AL10" s="23"/>
      <c r="AM10" s="23"/>
      <c r="AN10" s="23"/>
      <c r="AO10" s="23"/>
      <c r="AP10" s="28" t="s">
        <v>52</v>
      </c>
      <c r="AQ10" s="28" t="s">
        <v>52</v>
      </c>
      <c r="AR10" s="35" t="s">
        <v>58</v>
      </c>
      <c r="AS10" s="28" t="s">
        <v>57</v>
      </c>
      <c r="AT10" s="29"/>
      <c r="AU10" s="29"/>
      <c r="AV10" s="29"/>
      <c r="AW10" s="29"/>
      <c r="AX10" s="29"/>
    </row>
    <row r="11" spans="1:50" s="30" customFormat="1" ht="105" hidden="1" x14ac:dyDescent="0.25">
      <c r="A11" s="18" t="s">
        <v>60</v>
      </c>
      <c r="B11" s="20">
        <v>2011</v>
      </c>
      <c r="C11" s="20" t="s">
        <v>61</v>
      </c>
      <c r="D11" s="36" t="s">
        <v>69</v>
      </c>
      <c r="E11" s="20" t="s">
        <v>51</v>
      </c>
      <c r="F11" s="20" t="s">
        <v>56</v>
      </c>
      <c r="G11" s="21">
        <v>41039</v>
      </c>
      <c r="H11" s="21">
        <v>41409</v>
      </c>
      <c r="I11" s="39">
        <v>94582</v>
      </c>
      <c r="J11" s="26">
        <v>11427050</v>
      </c>
      <c r="K11" s="22">
        <f>J11+L11+M11</f>
        <v>14427050</v>
      </c>
      <c r="L11" s="31">
        <v>3000000</v>
      </c>
      <c r="M11" s="31"/>
      <c r="N11" s="26">
        <v>11427050</v>
      </c>
      <c r="O11" s="26">
        <f>11149009.04+1504376.07</f>
        <v>12653385.109999999</v>
      </c>
      <c r="P11" s="26">
        <f>11149006.93+608355.08</f>
        <v>11757362.01</v>
      </c>
      <c r="Q11" s="24">
        <f t="shared" si="0"/>
        <v>11427050</v>
      </c>
      <c r="R11" s="24">
        <f t="shared" si="0"/>
        <v>14427050</v>
      </c>
      <c r="S11" s="24">
        <f>R11</f>
        <v>14427050</v>
      </c>
      <c r="T11" s="24">
        <f t="shared" si="1"/>
        <v>12653385.109999999</v>
      </c>
      <c r="U11" s="24">
        <f t="shared" si="2"/>
        <v>11757362.01</v>
      </c>
      <c r="V11" s="24">
        <f t="shared" si="3"/>
        <v>11757362.01</v>
      </c>
      <c r="W11" s="24">
        <f t="shared" si="4"/>
        <v>11757362.01</v>
      </c>
      <c r="X11" s="25">
        <v>1</v>
      </c>
      <c r="Y11" s="25">
        <f>V11/O11</f>
        <v>0.92918708375580295</v>
      </c>
      <c r="Z11" s="20" t="s">
        <v>70</v>
      </c>
      <c r="AA11" s="20" t="s">
        <v>59</v>
      </c>
      <c r="AB11" s="20" t="s">
        <v>64</v>
      </c>
      <c r="AC11" s="20" t="s">
        <v>71</v>
      </c>
      <c r="AD11" s="20" t="s">
        <v>72</v>
      </c>
      <c r="AE11" s="40" t="s">
        <v>73</v>
      </c>
      <c r="AF11" s="26">
        <v>82312.820000000007</v>
      </c>
      <c r="AG11" s="26">
        <v>0</v>
      </c>
      <c r="AH11" s="26">
        <v>2772156.23</v>
      </c>
      <c r="AI11" s="20" t="s">
        <v>74</v>
      </c>
      <c r="AJ11" s="27">
        <f t="shared" si="5"/>
        <v>1773664.8900000006</v>
      </c>
      <c r="AK11" s="27">
        <f t="shared" si="6"/>
        <v>896023.09999999963</v>
      </c>
      <c r="AL11" s="23"/>
      <c r="AM11" s="23"/>
      <c r="AN11" s="23"/>
      <c r="AO11" s="23"/>
      <c r="AP11" s="28" t="s">
        <v>52</v>
      </c>
      <c r="AQ11" s="28" t="s">
        <v>52</v>
      </c>
      <c r="AR11" s="35" t="s">
        <v>58</v>
      </c>
      <c r="AS11" s="28" t="s">
        <v>57</v>
      </c>
      <c r="AT11" s="29"/>
      <c r="AU11" s="29"/>
      <c r="AV11" s="29"/>
      <c r="AW11" s="29"/>
      <c r="AX11" s="29"/>
    </row>
    <row r="12" spans="1:50" s="30" customFormat="1" ht="90" hidden="1" customHeight="1" x14ac:dyDescent="0.25">
      <c r="A12" s="18" t="s">
        <v>60</v>
      </c>
      <c r="B12" s="20">
        <v>2012</v>
      </c>
      <c r="C12" s="20" t="s">
        <v>77</v>
      </c>
      <c r="D12" s="36" t="s">
        <v>78</v>
      </c>
      <c r="E12" s="20" t="s">
        <v>51</v>
      </c>
      <c r="F12" s="20" t="s">
        <v>77</v>
      </c>
      <c r="G12" s="34">
        <v>41605</v>
      </c>
      <c r="H12" s="34">
        <v>41835</v>
      </c>
      <c r="I12" s="32"/>
      <c r="J12" s="26">
        <v>12300000</v>
      </c>
      <c r="K12" s="26">
        <f>12300000+1500000</f>
        <v>13800000</v>
      </c>
      <c r="L12" s="31"/>
      <c r="M12" s="31"/>
      <c r="N12" s="26">
        <v>12300000</v>
      </c>
      <c r="O12" s="26">
        <v>12300000</v>
      </c>
      <c r="P12" s="26">
        <v>12300000</v>
      </c>
      <c r="Q12" s="24">
        <f t="shared" si="0"/>
        <v>12300000</v>
      </c>
      <c r="R12" s="24">
        <f t="shared" si="0"/>
        <v>13800000</v>
      </c>
      <c r="S12" s="24">
        <f>Q12</f>
        <v>12300000</v>
      </c>
      <c r="T12" s="24">
        <f t="shared" si="1"/>
        <v>12300000</v>
      </c>
      <c r="U12" s="24">
        <f t="shared" si="2"/>
        <v>12300000</v>
      </c>
      <c r="V12" s="24">
        <f t="shared" si="3"/>
        <v>12300000</v>
      </c>
      <c r="W12" s="24">
        <f t="shared" si="4"/>
        <v>12300000</v>
      </c>
      <c r="X12" s="25">
        <v>1</v>
      </c>
      <c r="Y12" s="25">
        <v>1</v>
      </c>
      <c r="Z12" s="20" t="s">
        <v>79</v>
      </c>
      <c r="AA12" s="20" t="s">
        <v>80</v>
      </c>
      <c r="AB12" s="20" t="s">
        <v>81</v>
      </c>
      <c r="AC12" s="20">
        <v>9988312</v>
      </c>
      <c r="AD12" s="20" t="s">
        <v>82</v>
      </c>
      <c r="AE12" s="20" t="s">
        <v>83</v>
      </c>
      <c r="AF12" s="26">
        <v>0</v>
      </c>
      <c r="AG12" s="26">
        <v>0</v>
      </c>
      <c r="AH12" s="26">
        <v>0</v>
      </c>
      <c r="AI12" s="36" t="s">
        <v>84</v>
      </c>
      <c r="AJ12" s="27">
        <f t="shared" si="5"/>
        <v>1500000</v>
      </c>
      <c r="AK12" s="27">
        <f t="shared" si="6"/>
        <v>0</v>
      </c>
      <c r="AL12" s="23"/>
      <c r="AM12" s="23"/>
      <c r="AN12" s="23"/>
      <c r="AO12" s="23"/>
      <c r="AP12" s="28" t="s">
        <v>52</v>
      </c>
      <c r="AQ12" s="28" t="s">
        <v>52</v>
      </c>
      <c r="AR12" s="28" t="s">
        <v>53</v>
      </c>
      <c r="AS12" s="28"/>
      <c r="AT12" s="29" t="s">
        <v>54</v>
      </c>
      <c r="AU12" s="29" t="s">
        <v>54</v>
      </c>
      <c r="AV12" s="29"/>
      <c r="AW12" s="29"/>
      <c r="AX12" s="29"/>
    </row>
    <row r="13" spans="1:50" s="30" customFormat="1" ht="195" hidden="1" x14ac:dyDescent="0.25">
      <c r="A13" s="18" t="s">
        <v>60</v>
      </c>
      <c r="B13" s="20">
        <v>2012</v>
      </c>
      <c r="C13" s="20" t="s">
        <v>61</v>
      </c>
      <c r="D13" s="36" t="s">
        <v>85</v>
      </c>
      <c r="E13" s="20" t="s">
        <v>51</v>
      </c>
      <c r="F13" s="20" t="s">
        <v>56</v>
      </c>
      <c r="G13" s="21">
        <v>41681</v>
      </c>
      <c r="H13" s="21">
        <v>41830</v>
      </c>
      <c r="I13" s="32"/>
      <c r="J13" s="26">
        <v>8020000</v>
      </c>
      <c r="K13" s="26">
        <v>8020000</v>
      </c>
      <c r="L13" s="31"/>
      <c r="M13" s="31"/>
      <c r="N13" s="26">
        <v>8020000</v>
      </c>
      <c r="O13" s="26">
        <v>6693989.3099999996</v>
      </c>
      <c r="P13" s="26">
        <v>6692888.96</v>
      </c>
      <c r="Q13" s="24">
        <f t="shared" si="0"/>
        <v>8020000</v>
      </c>
      <c r="R13" s="24">
        <f t="shared" si="0"/>
        <v>8020000</v>
      </c>
      <c r="S13" s="24">
        <f t="shared" si="1"/>
        <v>8020000</v>
      </c>
      <c r="T13" s="24">
        <f t="shared" si="1"/>
        <v>6693989.3099999996</v>
      </c>
      <c r="U13" s="24">
        <f t="shared" si="2"/>
        <v>6692888.96</v>
      </c>
      <c r="V13" s="24">
        <f t="shared" si="3"/>
        <v>6692888.96</v>
      </c>
      <c r="W13" s="24">
        <f t="shared" si="4"/>
        <v>6692888.96</v>
      </c>
      <c r="X13" s="25">
        <v>1</v>
      </c>
      <c r="Y13" s="25">
        <v>1</v>
      </c>
      <c r="Z13" s="20" t="s">
        <v>86</v>
      </c>
      <c r="AA13" s="20" t="s">
        <v>87</v>
      </c>
      <c r="AB13" s="20" t="s">
        <v>88</v>
      </c>
      <c r="AC13" s="20" t="s">
        <v>89</v>
      </c>
      <c r="AD13" s="20" t="s">
        <v>90</v>
      </c>
      <c r="AE13" s="20" t="s">
        <v>91</v>
      </c>
      <c r="AF13" s="26">
        <v>0</v>
      </c>
      <c r="AG13" s="26">
        <v>0</v>
      </c>
      <c r="AH13" s="26">
        <v>138412.99</v>
      </c>
      <c r="AI13" s="20" t="s">
        <v>92</v>
      </c>
      <c r="AJ13" s="27">
        <f t="shared" si="5"/>
        <v>1326010.6900000004</v>
      </c>
      <c r="AK13" s="27">
        <f t="shared" si="6"/>
        <v>1100.3499999996275</v>
      </c>
      <c r="AL13" s="23"/>
      <c r="AM13" s="23"/>
      <c r="AN13" s="23"/>
      <c r="AO13" s="23"/>
      <c r="AP13" s="28" t="s">
        <v>52</v>
      </c>
      <c r="AQ13" s="28" t="s">
        <v>52</v>
      </c>
      <c r="AR13" s="35" t="s">
        <v>58</v>
      </c>
      <c r="AS13" s="28" t="s">
        <v>57</v>
      </c>
      <c r="AT13" s="29" t="s">
        <v>54</v>
      </c>
      <c r="AU13" s="29" t="s">
        <v>54</v>
      </c>
      <c r="AV13" s="29"/>
      <c r="AW13" s="29"/>
      <c r="AX13" s="29"/>
    </row>
    <row r="14" spans="1:50" s="30" customFormat="1" ht="75.75" hidden="1" customHeight="1" x14ac:dyDescent="0.25">
      <c r="A14" s="18" t="s">
        <v>60</v>
      </c>
      <c r="B14" s="20">
        <v>2012</v>
      </c>
      <c r="C14" s="20" t="s">
        <v>61</v>
      </c>
      <c r="D14" s="36" t="s">
        <v>93</v>
      </c>
      <c r="E14" s="20" t="s">
        <v>55</v>
      </c>
      <c r="F14" s="20" t="s">
        <v>57</v>
      </c>
      <c r="G14" s="20"/>
      <c r="H14" s="20"/>
      <c r="I14" s="32"/>
      <c r="J14" s="26">
        <v>1500000</v>
      </c>
      <c r="K14" s="26">
        <v>0</v>
      </c>
      <c r="L14" s="31"/>
      <c r="M14" s="31">
        <v>0</v>
      </c>
      <c r="N14" s="41" t="s">
        <v>94</v>
      </c>
      <c r="O14" s="26">
        <v>0</v>
      </c>
      <c r="P14" s="26">
        <v>0</v>
      </c>
      <c r="Q14" s="25"/>
      <c r="R14" s="24">
        <f t="shared" si="0"/>
        <v>0</v>
      </c>
      <c r="S14" s="25"/>
      <c r="T14" s="24">
        <f t="shared" si="1"/>
        <v>0</v>
      </c>
      <c r="U14" s="24">
        <f t="shared" si="2"/>
        <v>0</v>
      </c>
      <c r="V14" s="24">
        <f t="shared" si="3"/>
        <v>0</v>
      </c>
      <c r="W14" s="24">
        <f t="shared" si="4"/>
        <v>0</v>
      </c>
      <c r="X14" s="25">
        <v>0</v>
      </c>
      <c r="Y14" s="25">
        <v>0</v>
      </c>
      <c r="Z14" s="20" t="s">
        <v>95</v>
      </c>
      <c r="AA14" s="20" t="s">
        <v>96</v>
      </c>
      <c r="AB14" s="20"/>
      <c r="AC14" s="20"/>
      <c r="AD14" s="20"/>
      <c r="AE14" s="20"/>
      <c r="AF14" s="26"/>
      <c r="AG14" s="26"/>
      <c r="AH14" s="26"/>
      <c r="AI14" s="20" t="s">
        <v>97</v>
      </c>
      <c r="AJ14" s="27">
        <f t="shared" si="5"/>
        <v>0</v>
      </c>
      <c r="AK14" s="27">
        <f t="shared" si="6"/>
        <v>0</v>
      </c>
      <c r="AL14" s="23"/>
      <c r="AM14" s="23"/>
      <c r="AN14" s="23"/>
      <c r="AO14" s="23"/>
      <c r="AP14" s="28" t="s">
        <v>98</v>
      </c>
      <c r="AQ14" s="28" t="s">
        <v>98</v>
      </c>
      <c r="AR14" s="28"/>
      <c r="AS14" s="28"/>
      <c r="AT14" s="29"/>
      <c r="AU14" s="29"/>
      <c r="AV14" s="29"/>
      <c r="AW14" s="29"/>
      <c r="AX14" s="29"/>
    </row>
    <row r="15" spans="1:50" s="30" customFormat="1" ht="90" hidden="1" customHeight="1" x14ac:dyDescent="0.25">
      <c r="A15" s="18" t="s">
        <v>60</v>
      </c>
      <c r="B15" s="20">
        <v>2012</v>
      </c>
      <c r="C15" s="20" t="s">
        <v>61</v>
      </c>
      <c r="D15" s="36" t="s">
        <v>99</v>
      </c>
      <c r="E15" s="20" t="s">
        <v>55</v>
      </c>
      <c r="F15" s="20" t="s">
        <v>57</v>
      </c>
      <c r="G15" s="34">
        <v>41527</v>
      </c>
      <c r="H15" s="34">
        <v>41641</v>
      </c>
      <c r="I15" s="32"/>
      <c r="J15" s="26">
        <v>2180000</v>
      </c>
      <c r="K15" s="26">
        <v>2180000</v>
      </c>
      <c r="L15" s="31"/>
      <c r="M15" s="31"/>
      <c r="N15" s="26">
        <v>2180000</v>
      </c>
      <c r="O15" s="26">
        <v>1980318.73</v>
      </c>
      <c r="P15" s="26">
        <v>1965408.1</v>
      </c>
      <c r="Q15" s="24">
        <f>J15</f>
        <v>2180000</v>
      </c>
      <c r="R15" s="24">
        <f t="shared" si="0"/>
        <v>2180000</v>
      </c>
      <c r="S15" s="24">
        <f>N15</f>
        <v>2180000</v>
      </c>
      <c r="T15" s="24">
        <f t="shared" si="1"/>
        <v>1980318.73</v>
      </c>
      <c r="U15" s="24">
        <f t="shared" si="2"/>
        <v>1965408.1</v>
      </c>
      <c r="V15" s="24">
        <f t="shared" si="3"/>
        <v>1965408.1</v>
      </c>
      <c r="W15" s="24">
        <f t="shared" si="4"/>
        <v>1965408.1</v>
      </c>
      <c r="X15" s="25">
        <v>1</v>
      </c>
      <c r="Y15" s="25">
        <v>0.98499999999999999</v>
      </c>
      <c r="Z15" s="20" t="s">
        <v>100</v>
      </c>
      <c r="AA15" s="20" t="s">
        <v>59</v>
      </c>
      <c r="AB15" s="20" t="s">
        <v>76</v>
      </c>
      <c r="AC15" s="20" t="s">
        <v>101</v>
      </c>
      <c r="AD15" s="20" t="s">
        <v>102</v>
      </c>
      <c r="AE15" s="20" t="s">
        <v>103</v>
      </c>
      <c r="AF15" s="26"/>
      <c r="AG15" s="26"/>
      <c r="AH15" s="26"/>
      <c r="AI15" s="20"/>
      <c r="AJ15" s="27">
        <f t="shared" si="5"/>
        <v>199681.27000000002</v>
      </c>
      <c r="AK15" s="27">
        <f t="shared" si="6"/>
        <v>14910.629999999888</v>
      </c>
      <c r="AL15" s="23"/>
      <c r="AM15" s="23"/>
      <c r="AN15" s="23"/>
      <c r="AO15" s="23"/>
      <c r="AP15" s="28" t="s">
        <v>52</v>
      </c>
      <c r="AQ15" s="28" t="s">
        <v>52</v>
      </c>
      <c r="AR15" s="28" t="s">
        <v>53</v>
      </c>
      <c r="AS15" s="28"/>
      <c r="AT15" s="29" t="s">
        <v>54</v>
      </c>
      <c r="AU15" s="29" t="s">
        <v>54</v>
      </c>
      <c r="AV15" s="29"/>
      <c r="AW15" s="29"/>
      <c r="AX15" s="29"/>
    </row>
    <row r="16" spans="1:50" s="30" customFormat="1" ht="45" customHeight="1" x14ac:dyDescent="0.25">
      <c r="A16" s="18" t="s">
        <v>60</v>
      </c>
      <c r="B16" s="20">
        <v>2013</v>
      </c>
      <c r="C16" s="20" t="s">
        <v>61</v>
      </c>
      <c r="D16" s="36" t="s">
        <v>106</v>
      </c>
      <c r="E16" s="20" t="s">
        <v>107</v>
      </c>
      <c r="F16" s="20" t="s">
        <v>61</v>
      </c>
      <c r="G16" s="38">
        <v>41405</v>
      </c>
      <c r="H16" s="38">
        <v>41788</v>
      </c>
      <c r="I16" s="32">
        <v>6</v>
      </c>
      <c r="J16" s="26">
        <v>1300000</v>
      </c>
      <c r="K16" s="26">
        <v>1300000</v>
      </c>
      <c r="L16" s="31"/>
      <c r="M16" s="31"/>
      <c r="N16" s="26">
        <v>1300000</v>
      </c>
      <c r="O16" s="26">
        <v>427383.3</v>
      </c>
      <c r="P16" s="26">
        <v>427383.3</v>
      </c>
      <c r="Q16" s="23">
        <f t="shared" ref="Q16:Q20" si="7">J16</f>
        <v>1300000</v>
      </c>
      <c r="R16" s="24">
        <f t="shared" si="0"/>
        <v>1300000</v>
      </c>
      <c r="S16" s="24">
        <f t="shared" ref="S16:S19" si="8">R16</f>
        <v>1300000</v>
      </c>
      <c r="T16" s="23">
        <f t="shared" si="1"/>
        <v>427383.3</v>
      </c>
      <c r="U16" s="24">
        <f t="shared" si="2"/>
        <v>427383.3</v>
      </c>
      <c r="V16" s="24">
        <f t="shared" si="3"/>
        <v>427383.3</v>
      </c>
      <c r="W16" s="23">
        <f t="shared" si="4"/>
        <v>427383.3</v>
      </c>
      <c r="X16" s="43">
        <v>1</v>
      </c>
      <c r="Y16" s="43">
        <f>V16/O16</f>
        <v>1</v>
      </c>
      <c r="Z16" s="20" t="s">
        <v>108</v>
      </c>
      <c r="AA16" s="20" t="s">
        <v>61</v>
      </c>
      <c r="AB16" s="20" t="s">
        <v>109</v>
      </c>
      <c r="AC16" s="37">
        <v>24100026328</v>
      </c>
      <c r="AD16" s="20" t="s">
        <v>110</v>
      </c>
      <c r="AE16" s="37" t="s">
        <v>111</v>
      </c>
      <c r="AF16" s="26">
        <v>10514.09</v>
      </c>
      <c r="AG16" s="26">
        <v>0</v>
      </c>
      <c r="AH16" s="26">
        <v>881243.95</v>
      </c>
      <c r="AI16" s="36" t="s">
        <v>112</v>
      </c>
      <c r="AJ16" s="27">
        <f t="shared" si="5"/>
        <v>872616.7</v>
      </c>
      <c r="AK16" s="27">
        <f t="shared" si="6"/>
        <v>0</v>
      </c>
      <c r="AL16" s="23"/>
      <c r="AM16" s="23"/>
      <c r="AN16" s="23"/>
      <c r="AO16" s="23"/>
      <c r="AP16" s="28" t="s">
        <v>52</v>
      </c>
      <c r="AQ16" s="28" t="s">
        <v>52</v>
      </c>
      <c r="AR16" s="35" t="s">
        <v>105</v>
      </c>
      <c r="AS16" s="28" t="s">
        <v>57</v>
      </c>
      <c r="AT16" s="29"/>
      <c r="AU16" s="29"/>
      <c r="AV16" s="29"/>
      <c r="AW16" s="29"/>
      <c r="AX16" s="29"/>
    </row>
    <row r="17" spans="1:50" s="30" customFormat="1" ht="60" x14ac:dyDescent="0.25">
      <c r="A17" s="18" t="s">
        <v>60</v>
      </c>
      <c r="B17" s="20">
        <v>2013</v>
      </c>
      <c r="C17" s="20" t="s">
        <v>61</v>
      </c>
      <c r="D17" s="36" t="s">
        <v>113</v>
      </c>
      <c r="E17" s="20" t="s">
        <v>51</v>
      </c>
      <c r="F17" s="20" t="s">
        <v>56</v>
      </c>
      <c r="G17" s="34">
        <v>41681</v>
      </c>
      <c r="H17" s="34">
        <v>41770</v>
      </c>
      <c r="I17" s="32"/>
      <c r="J17" s="26">
        <v>5000000</v>
      </c>
      <c r="K17" s="26">
        <v>5000000</v>
      </c>
      <c r="L17" s="31"/>
      <c r="M17" s="31"/>
      <c r="N17" s="26">
        <v>5000000</v>
      </c>
      <c r="O17" s="26">
        <v>4964868.5</v>
      </c>
      <c r="P17" s="26">
        <v>4952194.4800000004</v>
      </c>
      <c r="Q17" s="23">
        <f t="shared" si="7"/>
        <v>5000000</v>
      </c>
      <c r="R17" s="24">
        <f t="shared" si="0"/>
        <v>5000000</v>
      </c>
      <c r="S17" s="24">
        <f t="shared" si="8"/>
        <v>5000000</v>
      </c>
      <c r="T17" s="23">
        <f t="shared" si="1"/>
        <v>4964868.5</v>
      </c>
      <c r="U17" s="24">
        <f t="shared" si="2"/>
        <v>4952194.4800000004</v>
      </c>
      <c r="V17" s="24">
        <f t="shared" si="3"/>
        <v>4952194.4800000004</v>
      </c>
      <c r="W17" s="23">
        <f t="shared" si="4"/>
        <v>4952194.4800000004</v>
      </c>
      <c r="X17" s="43">
        <v>1</v>
      </c>
      <c r="Y17" s="43">
        <f>V17/O17</f>
        <v>0.99744725968069459</v>
      </c>
      <c r="Z17" s="20" t="s">
        <v>114</v>
      </c>
      <c r="AA17" s="20" t="s">
        <v>61</v>
      </c>
      <c r="AB17" s="20"/>
      <c r="AC17" s="20" t="s">
        <v>115</v>
      </c>
      <c r="AD17" s="20" t="s">
        <v>116</v>
      </c>
      <c r="AE17" s="37" t="s">
        <v>117</v>
      </c>
      <c r="AF17" s="26">
        <v>0</v>
      </c>
      <c r="AG17" s="26">
        <v>0</v>
      </c>
      <c r="AH17" s="26">
        <v>237.9</v>
      </c>
      <c r="AI17" s="36" t="s">
        <v>118</v>
      </c>
      <c r="AJ17" s="27">
        <f t="shared" si="5"/>
        <v>35131.5</v>
      </c>
      <c r="AK17" s="27">
        <f t="shared" si="6"/>
        <v>12674.019999999553</v>
      </c>
      <c r="AL17" s="23"/>
      <c r="AM17" s="23"/>
      <c r="AN17" s="23">
        <v>47805.52</v>
      </c>
      <c r="AO17" s="23">
        <f>122178.3-AN17</f>
        <v>74372.78</v>
      </c>
      <c r="AP17" s="28" t="s">
        <v>52</v>
      </c>
      <c r="AQ17" s="28" t="s">
        <v>52</v>
      </c>
      <c r="AR17" s="44" t="s">
        <v>119</v>
      </c>
      <c r="AS17" s="28" t="s">
        <v>57</v>
      </c>
      <c r="AT17" s="29" t="s">
        <v>54</v>
      </c>
      <c r="AU17" s="29" t="s">
        <v>54</v>
      </c>
      <c r="AV17" s="29"/>
      <c r="AW17" s="29"/>
      <c r="AX17" s="29"/>
    </row>
    <row r="18" spans="1:50" s="30" customFormat="1" ht="90" customHeight="1" x14ac:dyDescent="0.25">
      <c r="A18" s="18" t="s">
        <v>60</v>
      </c>
      <c r="B18" s="20">
        <v>2013</v>
      </c>
      <c r="C18" s="20" t="s">
        <v>77</v>
      </c>
      <c r="D18" s="36" t="s">
        <v>120</v>
      </c>
      <c r="E18" s="20" t="s">
        <v>51</v>
      </c>
      <c r="F18" s="20" t="s">
        <v>77</v>
      </c>
      <c r="G18" s="34">
        <v>41640</v>
      </c>
      <c r="H18" s="34">
        <v>41789</v>
      </c>
      <c r="I18" s="32">
        <v>172000</v>
      </c>
      <c r="J18" s="26">
        <v>2500000</v>
      </c>
      <c r="K18" s="26">
        <v>2500000</v>
      </c>
      <c r="L18" s="31"/>
      <c r="M18" s="31"/>
      <c r="N18" s="26">
        <v>2500000</v>
      </c>
      <c r="O18" s="26">
        <v>2500000</v>
      </c>
      <c r="P18" s="26">
        <v>2500000</v>
      </c>
      <c r="Q18" s="23">
        <f t="shared" si="7"/>
        <v>2500000</v>
      </c>
      <c r="R18" s="24">
        <f t="shared" si="0"/>
        <v>2500000</v>
      </c>
      <c r="S18" s="24">
        <f t="shared" si="8"/>
        <v>2500000</v>
      </c>
      <c r="T18" s="23">
        <f t="shared" si="1"/>
        <v>2500000</v>
      </c>
      <c r="U18" s="24">
        <f t="shared" si="2"/>
        <v>2500000</v>
      </c>
      <c r="V18" s="24">
        <f t="shared" si="3"/>
        <v>2500000</v>
      </c>
      <c r="W18" s="23">
        <f t="shared" si="4"/>
        <v>2500000</v>
      </c>
      <c r="X18" s="43">
        <v>1</v>
      </c>
      <c r="Y18" s="43">
        <f>V18/O18</f>
        <v>1</v>
      </c>
      <c r="Z18" s="20" t="s">
        <v>121</v>
      </c>
      <c r="AA18" s="20" t="s">
        <v>77</v>
      </c>
      <c r="AB18" s="20" t="s">
        <v>81</v>
      </c>
      <c r="AC18" s="20">
        <v>10274454</v>
      </c>
      <c r="AD18" s="20" t="s">
        <v>82</v>
      </c>
      <c r="AE18" s="20" t="s">
        <v>122</v>
      </c>
      <c r="AF18" s="26">
        <v>12120.57</v>
      </c>
      <c r="AG18" s="26">
        <v>0</v>
      </c>
      <c r="AH18" s="26">
        <v>12910.7</v>
      </c>
      <c r="AI18" s="36" t="s">
        <v>123</v>
      </c>
      <c r="AJ18" s="27">
        <f t="shared" si="5"/>
        <v>0</v>
      </c>
      <c r="AK18" s="27">
        <f t="shared" si="6"/>
        <v>0</v>
      </c>
      <c r="AL18" s="23"/>
      <c r="AM18" s="23"/>
      <c r="AN18" s="23"/>
      <c r="AO18" s="23"/>
      <c r="AP18" s="28" t="s">
        <v>52</v>
      </c>
      <c r="AQ18" s="28" t="s">
        <v>52</v>
      </c>
      <c r="AR18" s="28" t="s">
        <v>53</v>
      </c>
      <c r="AS18" s="28"/>
      <c r="AT18" s="29" t="s">
        <v>54</v>
      </c>
      <c r="AU18" s="29" t="s">
        <v>54</v>
      </c>
      <c r="AV18" s="29"/>
      <c r="AW18" s="29"/>
      <c r="AX18" s="29"/>
    </row>
    <row r="19" spans="1:50" s="30" customFormat="1" ht="30" customHeight="1" x14ac:dyDescent="0.25">
      <c r="A19" s="18" t="s">
        <v>60</v>
      </c>
      <c r="B19" s="20">
        <v>2013</v>
      </c>
      <c r="C19" s="20" t="s">
        <v>124</v>
      </c>
      <c r="D19" s="36" t="s">
        <v>125</v>
      </c>
      <c r="E19" s="20" t="s">
        <v>51</v>
      </c>
      <c r="F19" s="20" t="s">
        <v>124</v>
      </c>
      <c r="G19" s="34">
        <v>41646</v>
      </c>
      <c r="H19" s="34">
        <v>41806</v>
      </c>
      <c r="I19" s="32">
        <v>70620</v>
      </c>
      <c r="J19" s="26">
        <v>7700000</v>
      </c>
      <c r="K19" s="26">
        <v>8734758</v>
      </c>
      <c r="L19" s="31">
        <v>1034758</v>
      </c>
      <c r="M19" s="31"/>
      <c r="N19" s="26">
        <v>8734758</v>
      </c>
      <c r="O19" s="23">
        <v>8734758</v>
      </c>
      <c r="P19" s="26">
        <v>8734758</v>
      </c>
      <c r="Q19" s="23">
        <f t="shared" si="7"/>
        <v>7700000</v>
      </c>
      <c r="R19" s="24">
        <f t="shared" si="0"/>
        <v>8734758</v>
      </c>
      <c r="S19" s="24">
        <f t="shared" si="8"/>
        <v>8734758</v>
      </c>
      <c r="T19" s="23">
        <f>O19</f>
        <v>8734758</v>
      </c>
      <c r="U19" s="24">
        <f t="shared" si="2"/>
        <v>8734758</v>
      </c>
      <c r="V19" s="24">
        <f t="shared" si="3"/>
        <v>8734758</v>
      </c>
      <c r="W19" s="23">
        <f t="shared" si="4"/>
        <v>8734758</v>
      </c>
      <c r="X19" s="43">
        <v>1</v>
      </c>
      <c r="Y19" s="43">
        <f>V19/O19</f>
        <v>1</v>
      </c>
      <c r="Z19" s="20" t="s">
        <v>126</v>
      </c>
      <c r="AA19" s="20" t="s">
        <v>127</v>
      </c>
      <c r="AB19" s="20" t="s">
        <v>128</v>
      </c>
      <c r="AC19" s="20" t="s">
        <v>129</v>
      </c>
      <c r="AD19" s="20" t="s">
        <v>130</v>
      </c>
      <c r="AE19" s="20" t="s">
        <v>131</v>
      </c>
      <c r="AF19" s="26">
        <v>0</v>
      </c>
      <c r="AG19" s="26">
        <v>0</v>
      </c>
      <c r="AH19" s="26">
        <v>30870.62</v>
      </c>
      <c r="AI19" s="20" t="s">
        <v>132</v>
      </c>
      <c r="AJ19" s="27">
        <f t="shared" si="5"/>
        <v>0</v>
      </c>
      <c r="AK19" s="27">
        <f t="shared" si="6"/>
        <v>0</v>
      </c>
      <c r="AL19" s="23"/>
      <c r="AM19" s="23"/>
      <c r="AN19" s="23"/>
      <c r="AO19" s="23"/>
      <c r="AP19" s="28" t="s">
        <v>52</v>
      </c>
      <c r="AQ19" s="28" t="s">
        <v>52</v>
      </c>
      <c r="AR19" s="35" t="s">
        <v>105</v>
      </c>
      <c r="AS19" s="28" t="s">
        <v>57</v>
      </c>
      <c r="AT19" s="29"/>
      <c r="AU19" s="29"/>
      <c r="AV19" s="29"/>
      <c r="AW19" s="29"/>
      <c r="AX19" s="29"/>
    </row>
    <row r="20" spans="1:50" s="30" customFormat="1" ht="30" customHeight="1" x14ac:dyDescent="0.25">
      <c r="A20" s="18" t="s">
        <v>60</v>
      </c>
      <c r="B20" s="20">
        <v>2013</v>
      </c>
      <c r="C20" s="20" t="s">
        <v>61</v>
      </c>
      <c r="D20" s="36" t="s">
        <v>133</v>
      </c>
      <c r="E20" s="20" t="s">
        <v>51</v>
      </c>
      <c r="F20" s="20" t="s">
        <v>61</v>
      </c>
      <c r="G20" s="34">
        <v>41656</v>
      </c>
      <c r="H20" s="34">
        <v>41775</v>
      </c>
      <c r="I20" s="32" t="s">
        <v>134</v>
      </c>
      <c r="J20" s="26">
        <v>5000000</v>
      </c>
      <c r="K20" s="26">
        <v>5000000</v>
      </c>
      <c r="L20" s="31"/>
      <c r="M20" s="31"/>
      <c r="N20" s="26">
        <v>3000000</v>
      </c>
      <c r="O20" s="26">
        <v>4997246.12</v>
      </c>
      <c r="P20" s="26">
        <v>4997246.12</v>
      </c>
      <c r="Q20" s="23">
        <f t="shared" si="7"/>
        <v>5000000</v>
      </c>
      <c r="R20" s="24">
        <f t="shared" si="0"/>
        <v>5000000</v>
      </c>
      <c r="S20" s="24">
        <f>N20</f>
        <v>3000000</v>
      </c>
      <c r="T20" s="23">
        <f t="shared" si="1"/>
        <v>4997246.12</v>
      </c>
      <c r="U20" s="24">
        <f t="shared" si="2"/>
        <v>4997246.12</v>
      </c>
      <c r="V20" s="24">
        <f t="shared" si="3"/>
        <v>4997246.12</v>
      </c>
      <c r="W20" s="23">
        <f t="shared" si="4"/>
        <v>4997246.12</v>
      </c>
      <c r="X20" s="43">
        <v>1</v>
      </c>
      <c r="Y20" s="43">
        <f>V20/O20</f>
        <v>1</v>
      </c>
      <c r="Z20" s="20" t="s">
        <v>135</v>
      </c>
      <c r="AA20" s="20" t="s">
        <v>136</v>
      </c>
      <c r="AB20" s="20" t="s">
        <v>109</v>
      </c>
      <c r="AC20" s="20">
        <v>24100026301</v>
      </c>
      <c r="AD20" s="20" t="s">
        <v>110</v>
      </c>
      <c r="AE20" s="37" t="s">
        <v>137</v>
      </c>
      <c r="AF20" s="26">
        <v>15584.72</v>
      </c>
      <c r="AG20" s="26"/>
      <c r="AH20" s="26">
        <v>1086726.92</v>
      </c>
      <c r="AI20" s="36" t="s">
        <v>138</v>
      </c>
      <c r="AJ20" s="27">
        <f t="shared" si="5"/>
        <v>2753.8799999998882</v>
      </c>
      <c r="AK20" s="27">
        <f t="shared" si="6"/>
        <v>0</v>
      </c>
      <c r="AL20" s="23"/>
      <c r="AM20" s="23"/>
      <c r="AN20" s="23"/>
      <c r="AO20" s="23"/>
      <c r="AP20" s="28" t="s">
        <v>52</v>
      </c>
      <c r="AQ20" s="28" t="s">
        <v>52</v>
      </c>
      <c r="AR20" s="28" t="s">
        <v>53</v>
      </c>
      <c r="AS20" s="28"/>
      <c r="AT20" s="29" t="s">
        <v>54</v>
      </c>
      <c r="AU20" s="29" t="s">
        <v>54</v>
      </c>
      <c r="AV20" s="29"/>
      <c r="AW20" s="29"/>
      <c r="AX20" s="29"/>
    </row>
    <row r="21" spans="1:50" s="30" customFormat="1" ht="45" customHeight="1" x14ac:dyDescent="0.25">
      <c r="A21" s="18" t="s">
        <v>60</v>
      </c>
      <c r="B21" s="20">
        <v>2013</v>
      </c>
      <c r="C21" s="20" t="s">
        <v>139</v>
      </c>
      <c r="D21" s="36" t="s">
        <v>140</v>
      </c>
      <c r="E21" s="20" t="s">
        <v>55</v>
      </c>
      <c r="F21" s="20" t="s">
        <v>57</v>
      </c>
      <c r="G21" s="20"/>
      <c r="H21" s="20"/>
      <c r="I21" s="32"/>
      <c r="J21" s="26"/>
      <c r="K21" s="26"/>
      <c r="L21" s="31"/>
      <c r="M21" s="31"/>
      <c r="N21" s="26"/>
      <c r="O21" s="26"/>
      <c r="P21" s="26"/>
      <c r="Q21" s="24"/>
      <c r="R21" s="24">
        <f t="shared" si="0"/>
        <v>0</v>
      </c>
      <c r="S21" s="24"/>
      <c r="T21" s="25"/>
      <c r="U21" s="25"/>
      <c r="V21" s="24"/>
      <c r="W21" s="18"/>
      <c r="X21" s="18"/>
      <c r="Y21" s="18"/>
      <c r="Z21" s="20"/>
      <c r="AA21" s="20"/>
      <c r="AB21" s="20" t="s">
        <v>88</v>
      </c>
      <c r="AC21" s="20">
        <v>217577050</v>
      </c>
      <c r="AD21" s="20" t="s">
        <v>141</v>
      </c>
      <c r="AE21" s="20" t="s">
        <v>142</v>
      </c>
      <c r="AF21" s="26">
        <v>282.31</v>
      </c>
      <c r="AG21" s="26"/>
      <c r="AH21" s="26">
        <v>108405.95</v>
      </c>
      <c r="AI21" s="20" t="s">
        <v>143</v>
      </c>
      <c r="AJ21" s="27">
        <f t="shared" si="5"/>
        <v>0</v>
      </c>
      <c r="AK21" s="27">
        <f t="shared" si="6"/>
        <v>0</v>
      </c>
      <c r="AL21" s="23"/>
      <c r="AM21" s="23"/>
      <c r="AN21" s="23"/>
      <c r="AO21" s="23"/>
      <c r="AP21" s="33"/>
      <c r="AQ21" s="28"/>
      <c r="AR21" s="28"/>
      <c r="AS21" s="28"/>
      <c r="AT21" s="29"/>
      <c r="AU21" s="29"/>
      <c r="AV21" s="29"/>
      <c r="AW21" s="29"/>
      <c r="AX21" s="29"/>
    </row>
    <row r="22" spans="1:50" s="30" customFormat="1" ht="60" customHeight="1" x14ac:dyDescent="0.25">
      <c r="A22" s="18" t="s">
        <v>60</v>
      </c>
      <c r="B22" s="20">
        <v>2013</v>
      </c>
      <c r="C22" s="20" t="s">
        <v>61</v>
      </c>
      <c r="D22" s="45" t="s">
        <v>144</v>
      </c>
      <c r="E22" s="20" t="s">
        <v>55</v>
      </c>
      <c r="F22" s="20" t="s">
        <v>57</v>
      </c>
      <c r="G22" s="20"/>
      <c r="H22" s="20"/>
      <c r="I22" s="32"/>
      <c r="J22" s="26">
        <v>517379</v>
      </c>
      <c r="K22" s="26">
        <v>0</v>
      </c>
      <c r="L22" s="31"/>
      <c r="M22" s="31"/>
      <c r="N22" s="26">
        <v>462165.3</v>
      </c>
      <c r="O22" s="26">
        <v>0</v>
      </c>
      <c r="P22" s="26">
        <v>0</v>
      </c>
      <c r="Q22" s="23">
        <f t="shared" ref="Q22:R31" si="9">J22</f>
        <v>517379</v>
      </c>
      <c r="R22" s="24">
        <f t="shared" si="0"/>
        <v>0</v>
      </c>
      <c r="S22" s="23">
        <v>0</v>
      </c>
      <c r="T22" s="23">
        <f t="shared" ref="T22:T31" si="10">O22</f>
        <v>0</v>
      </c>
      <c r="U22" s="24">
        <f t="shared" ref="U22:U31" si="11">V22</f>
        <v>0</v>
      </c>
      <c r="V22" s="24">
        <f t="shared" ref="V22:V31" si="12">P22</f>
        <v>0</v>
      </c>
      <c r="W22" s="23">
        <f t="shared" ref="W22:W31" si="13">V22</f>
        <v>0</v>
      </c>
      <c r="X22" s="43">
        <v>0</v>
      </c>
      <c r="Y22" s="43">
        <v>0</v>
      </c>
      <c r="Z22" s="20"/>
      <c r="AA22" s="20"/>
      <c r="AB22" s="20"/>
      <c r="AC22" s="20"/>
      <c r="AD22" s="20"/>
      <c r="AE22" s="20"/>
      <c r="AF22" s="26"/>
      <c r="AG22" s="26"/>
      <c r="AH22" s="26"/>
      <c r="AI22" s="20" t="s">
        <v>145</v>
      </c>
      <c r="AJ22" s="27">
        <f t="shared" si="5"/>
        <v>0</v>
      </c>
      <c r="AK22" s="27">
        <f t="shared" si="6"/>
        <v>0</v>
      </c>
      <c r="AL22" s="23"/>
      <c r="AM22" s="23"/>
      <c r="AN22" s="23"/>
      <c r="AO22" s="23"/>
      <c r="AP22" s="28" t="s">
        <v>98</v>
      </c>
      <c r="AQ22" s="28" t="s">
        <v>98</v>
      </c>
      <c r="AR22" s="28"/>
      <c r="AS22" s="28"/>
      <c r="AT22" s="29"/>
      <c r="AU22" s="29"/>
      <c r="AV22" s="29"/>
      <c r="AW22" s="29"/>
      <c r="AX22" s="29"/>
    </row>
    <row r="23" spans="1:50" s="30" customFormat="1" ht="60" customHeight="1" x14ac:dyDescent="0.25">
      <c r="A23" s="18" t="s">
        <v>60</v>
      </c>
      <c r="B23" s="20">
        <v>2013</v>
      </c>
      <c r="C23" s="20" t="s">
        <v>77</v>
      </c>
      <c r="D23" s="45" t="s">
        <v>146</v>
      </c>
      <c r="E23" s="20" t="s">
        <v>55</v>
      </c>
      <c r="F23" s="20" t="s">
        <v>57</v>
      </c>
      <c r="G23" s="20"/>
      <c r="H23" s="20"/>
      <c r="I23" s="32"/>
      <c r="J23" s="26">
        <v>517379</v>
      </c>
      <c r="K23" s="26">
        <v>0</v>
      </c>
      <c r="L23" s="31"/>
      <c r="M23" s="31"/>
      <c r="N23" s="26">
        <v>462165.3</v>
      </c>
      <c r="O23" s="26">
        <v>0</v>
      </c>
      <c r="P23" s="26">
        <v>0</v>
      </c>
      <c r="Q23" s="23">
        <f t="shared" si="9"/>
        <v>517379</v>
      </c>
      <c r="R23" s="24">
        <f t="shared" si="0"/>
        <v>0</v>
      </c>
      <c r="S23" s="23">
        <v>0</v>
      </c>
      <c r="T23" s="23">
        <f t="shared" si="10"/>
        <v>0</v>
      </c>
      <c r="U23" s="24">
        <f t="shared" si="11"/>
        <v>0</v>
      </c>
      <c r="V23" s="24">
        <f t="shared" si="12"/>
        <v>0</v>
      </c>
      <c r="W23" s="23">
        <f t="shared" si="13"/>
        <v>0</v>
      </c>
      <c r="X23" s="43">
        <v>0</v>
      </c>
      <c r="Y23" s="43">
        <v>0</v>
      </c>
      <c r="Z23" s="20"/>
      <c r="AA23" s="20"/>
      <c r="AB23" s="20"/>
      <c r="AC23" s="20"/>
      <c r="AD23" s="20"/>
      <c r="AE23" s="20"/>
      <c r="AF23" s="26"/>
      <c r="AG23" s="26"/>
      <c r="AH23" s="26"/>
      <c r="AI23" s="20" t="s">
        <v>147</v>
      </c>
      <c r="AJ23" s="27">
        <f t="shared" si="5"/>
        <v>0</v>
      </c>
      <c r="AK23" s="27">
        <f t="shared" si="6"/>
        <v>0</v>
      </c>
      <c r="AL23" s="23"/>
      <c r="AM23" s="23"/>
      <c r="AN23" s="23"/>
      <c r="AO23" s="23"/>
      <c r="AP23" s="28" t="s">
        <v>98</v>
      </c>
      <c r="AQ23" s="28" t="s">
        <v>98</v>
      </c>
      <c r="AR23" s="28"/>
      <c r="AS23" s="28"/>
      <c r="AT23" s="29"/>
      <c r="AU23" s="29"/>
      <c r="AV23" s="29"/>
      <c r="AW23" s="29"/>
      <c r="AX23" s="29"/>
    </row>
    <row r="24" spans="1:50" s="30" customFormat="1" ht="60" customHeight="1" x14ac:dyDescent="0.25">
      <c r="A24" s="18" t="s">
        <v>60</v>
      </c>
      <c r="B24" s="20">
        <v>2013</v>
      </c>
      <c r="C24" s="20" t="s">
        <v>124</v>
      </c>
      <c r="D24" s="45" t="s">
        <v>148</v>
      </c>
      <c r="E24" s="20" t="s">
        <v>55</v>
      </c>
      <c r="F24" s="20" t="s">
        <v>57</v>
      </c>
      <c r="G24" s="46">
        <v>41659</v>
      </c>
      <c r="H24" s="46">
        <v>41932</v>
      </c>
      <c r="I24" s="32"/>
      <c r="J24" s="26">
        <v>517379</v>
      </c>
      <c r="K24" s="26">
        <v>517379</v>
      </c>
      <c r="L24" s="31"/>
      <c r="M24" s="31"/>
      <c r="N24" s="26">
        <v>517379</v>
      </c>
      <c r="O24" s="26">
        <v>515040</v>
      </c>
      <c r="P24" s="26">
        <v>515040</v>
      </c>
      <c r="Q24" s="23">
        <f t="shared" si="9"/>
        <v>517379</v>
      </c>
      <c r="R24" s="24">
        <f t="shared" si="0"/>
        <v>517379</v>
      </c>
      <c r="S24" s="24">
        <f t="shared" ref="S24:S31" si="14">R24</f>
        <v>517379</v>
      </c>
      <c r="T24" s="23">
        <f t="shared" si="10"/>
        <v>515040</v>
      </c>
      <c r="U24" s="24">
        <f t="shared" si="11"/>
        <v>515040</v>
      </c>
      <c r="V24" s="24">
        <f t="shared" si="12"/>
        <v>515040</v>
      </c>
      <c r="W24" s="23">
        <f t="shared" si="13"/>
        <v>515040</v>
      </c>
      <c r="X24" s="47">
        <v>1</v>
      </c>
      <c r="Y24" s="47">
        <f t="shared" ref="Y24" si="15">W24/T24</f>
        <v>1</v>
      </c>
      <c r="Z24" s="20"/>
      <c r="AA24" s="20"/>
      <c r="AB24" s="20"/>
      <c r="AC24" s="20"/>
      <c r="AD24" s="20"/>
      <c r="AE24" s="20"/>
      <c r="AF24" s="26"/>
      <c r="AG24" s="26"/>
      <c r="AH24" s="26"/>
      <c r="AI24" s="20"/>
      <c r="AJ24" s="27">
        <f t="shared" si="5"/>
        <v>2339</v>
      </c>
      <c r="AK24" s="27">
        <f t="shared" si="6"/>
        <v>0</v>
      </c>
      <c r="AL24" s="23"/>
      <c r="AM24" s="23"/>
      <c r="AN24" s="23"/>
      <c r="AO24" s="23"/>
      <c r="AP24" s="28" t="s">
        <v>52</v>
      </c>
      <c r="AQ24" s="28" t="s">
        <v>52</v>
      </c>
      <c r="AR24" s="28" t="s">
        <v>104</v>
      </c>
      <c r="AS24" s="28"/>
      <c r="AT24" s="29"/>
      <c r="AU24" s="29"/>
      <c r="AV24" s="29"/>
      <c r="AW24" s="29"/>
      <c r="AX24" s="29"/>
    </row>
    <row r="25" spans="1:50" s="30" customFormat="1" ht="45" customHeight="1" x14ac:dyDescent="0.25">
      <c r="A25" s="18" t="s">
        <v>60</v>
      </c>
      <c r="B25" s="20">
        <v>2013</v>
      </c>
      <c r="C25" s="20" t="s">
        <v>139</v>
      </c>
      <c r="D25" s="45" t="s">
        <v>149</v>
      </c>
      <c r="E25" s="20" t="s">
        <v>55</v>
      </c>
      <c r="F25" s="20" t="s">
        <v>57</v>
      </c>
      <c r="G25" s="34">
        <v>41635</v>
      </c>
      <c r="H25" s="34">
        <v>41869</v>
      </c>
      <c r="I25" s="32"/>
      <c r="J25" s="26">
        <v>500000</v>
      </c>
      <c r="K25" s="26">
        <v>500000</v>
      </c>
      <c r="L25" s="31"/>
      <c r="M25" s="31"/>
      <c r="N25" s="26">
        <v>500000</v>
      </c>
      <c r="O25" s="26">
        <v>487200</v>
      </c>
      <c r="P25" s="26">
        <v>487200</v>
      </c>
      <c r="Q25" s="23">
        <f t="shared" si="9"/>
        <v>500000</v>
      </c>
      <c r="R25" s="24">
        <f t="shared" si="0"/>
        <v>500000</v>
      </c>
      <c r="S25" s="24">
        <f t="shared" si="14"/>
        <v>500000</v>
      </c>
      <c r="T25" s="23">
        <f t="shared" si="10"/>
        <v>487200</v>
      </c>
      <c r="U25" s="24">
        <f t="shared" si="11"/>
        <v>487200</v>
      </c>
      <c r="V25" s="24">
        <f t="shared" si="12"/>
        <v>487200</v>
      </c>
      <c r="W25" s="23">
        <f t="shared" si="13"/>
        <v>487200</v>
      </c>
      <c r="X25" s="43">
        <v>1</v>
      </c>
      <c r="Y25" s="43">
        <v>1</v>
      </c>
      <c r="Z25" s="20" t="s">
        <v>150</v>
      </c>
      <c r="AA25" s="20" t="s">
        <v>61</v>
      </c>
      <c r="AB25" s="20"/>
      <c r="AC25" s="20"/>
      <c r="AD25" s="20"/>
      <c r="AE25" s="20"/>
      <c r="AF25" s="26"/>
      <c r="AG25" s="26"/>
      <c r="AH25" s="26"/>
      <c r="AI25" s="20"/>
      <c r="AJ25" s="27">
        <f t="shared" si="5"/>
        <v>12800</v>
      </c>
      <c r="AK25" s="27">
        <f t="shared" si="6"/>
        <v>0</v>
      </c>
      <c r="AL25" s="23"/>
      <c r="AM25" s="23"/>
      <c r="AN25" s="23"/>
      <c r="AO25" s="23"/>
      <c r="AP25" s="28" t="s">
        <v>52</v>
      </c>
      <c r="AQ25" s="28" t="s">
        <v>52</v>
      </c>
      <c r="AR25" s="35" t="s">
        <v>105</v>
      </c>
      <c r="AS25" s="28" t="s">
        <v>57</v>
      </c>
      <c r="AT25" s="29"/>
      <c r="AU25" s="29"/>
      <c r="AV25" s="29"/>
      <c r="AW25" s="29"/>
      <c r="AX25" s="29"/>
    </row>
    <row r="26" spans="1:50" s="30" customFormat="1" ht="45" customHeight="1" x14ac:dyDescent="0.25">
      <c r="A26" s="18" t="s">
        <v>60</v>
      </c>
      <c r="B26" s="20">
        <v>2013</v>
      </c>
      <c r="C26" s="20" t="s">
        <v>139</v>
      </c>
      <c r="D26" s="45" t="s">
        <v>151</v>
      </c>
      <c r="E26" s="20" t="s">
        <v>55</v>
      </c>
      <c r="F26" s="20" t="s">
        <v>57</v>
      </c>
      <c r="G26" s="34">
        <v>41670</v>
      </c>
      <c r="H26" s="34">
        <v>41759</v>
      </c>
      <c r="I26" s="32"/>
      <c r="J26" s="26">
        <v>500000</v>
      </c>
      <c r="K26" s="26">
        <v>500000</v>
      </c>
      <c r="L26" s="31"/>
      <c r="M26" s="31"/>
      <c r="N26" s="26">
        <v>500000</v>
      </c>
      <c r="O26" s="26">
        <v>498800</v>
      </c>
      <c r="P26" s="26">
        <v>498800</v>
      </c>
      <c r="Q26" s="23">
        <f t="shared" si="9"/>
        <v>500000</v>
      </c>
      <c r="R26" s="24">
        <f t="shared" si="9"/>
        <v>500000</v>
      </c>
      <c r="S26" s="24">
        <f t="shared" si="14"/>
        <v>500000</v>
      </c>
      <c r="T26" s="23">
        <f t="shared" si="10"/>
        <v>498800</v>
      </c>
      <c r="U26" s="24">
        <f t="shared" si="11"/>
        <v>498800</v>
      </c>
      <c r="V26" s="24">
        <f t="shared" si="12"/>
        <v>498800</v>
      </c>
      <c r="W26" s="23">
        <f t="shared" si="13"/>
        <v>498800</v>
      </c>
      <c r="X26" s="43">
        <v>1</v>
      </c>
      <c r="Y26" s="43">
        <v>1</v>
      </c>
      <c r="Z26" s="20" t="s">
        <v>152</v>
      </c>
      <c r="AA26" s="20" t="s">
        <v>61</v>
      </c>
      <c r="AB26" s="20"/>
      <c r="AC26" s="20"/>
      <c r="AD26" s="20"/>
      <c r="AE26" s="20"/>
      <c r="AF26" s="26"/>
      <c r="AG26" s="26"/>
      <c r="AH26" s="26"/>
      <c r="AI26" s="20"/>
      <c r="AJ26" s="27">
        <f t="shared" si="5"/>
        <v>1200</v>
      </c>
      <c r="AK26" s="27">
        <f t="shared" si="6"/>
        <v>0</v>
      </c>
      <c r="AL26" s="23"/>
      <c r="AM26" s="23"/>
      <c r="AN26" s="23"/>
      <c r="AO26" s="23"/>
      <c r="AP26" s="28" t="s">
        <v>52</v>
      </c>
      <c r="AQ26" s="28" t="s">
        <v>52</v>
      </c>
      <c r="AR26" s="35" t="s">
        <v>105</v>
      </c>
      <c r="AS26" s="28" t="s">
        <v>57</v>
      </c>
      <c r="AT26" s="29"/>
      <c r="AU26" s="29"/>
      <c r="AV26" s="29"/>
      <c r="AW26" s="29"/>
      <c r="AX26" s="29"/>
    </row>
    <row r="27" spans="1:50" s="30" customFormat="1" ht="60" hidden="1" customHeight="1" x14ac:dyDescent="0.25">
      <c r="A27" s="18" t="s">
        <v>60</v>
      </c>
      <c r="B27" s="20">
        <v>2014</v>
      </c>
      <c r="C27" s="20" t="s">
        <v>61</v>
      </c>
      <c r="D27" s="36" t="s">
        <v>154</v>
      </c>
      <c r="E27" s="20" t="s">
        <v>51</v>
      </c>
      <c r="F27" s="20" t="s">
        <v>61</v>
      </c>
      <c r="G27" s="20"/>
      <c r="H27" s="20"/>
      <c r="I27" s="32"/>
      <c r="J27" s="26">
        <v>7250000</v>
      </c>
      <c r="K27" s="26">
        <v>7250000</v>
      </c>
      <c r="L27" s="31"/>
      <c r="M27" s="31"/>
      <c r="N27" s="26">
        <v>7250000</v>
      </c>
      <c r="O27" s="26">
        <v>7237503.25</v>
      </c>
      <c r="P27" s="26">
        <v>5265738.3899999997</v>
      </c>
      <c r="Q27" s="23">
        <f t="shared" si="9"/>
        <v>7250000</v>
      </c>
      <c r="R27" s="23">
        <f t="shared" si="9"/>
        <v>7250000</v>
      </c>
      <c r="S27" s="24">
        <f t="shared" si="14"/>
        <v>7250000</v>
      </c>
      <c r="T27" s="23">
        <f t="shared" si="10"/>
        <v>7237503.25</v>
      </c>
      <c r="U27" s="24">
        <f t="shared" si="11"/>
        <v>5265738.3899999997</v>
      </c>
      <c r="V27" s="24">
        <f t="shared" si="12"/>
        <v>5265738.3899999997</v>
      </c>
      <c r="W27" s="23">
        <f t="shared" si="13"/>
        <v>5265738.3899999997</v>
      </c>
      <c r="X27" s="43">
        <v>1</v>
      </c>
      <c r="Y27" s="43">
        <v>0.63</v>
      </c>
      <c r="Z27" s="20"/>
      <c r="AA27" s="20"/>
      <c r="AB27" s="20" t="s">
        <v>155</v>
      </c>
      <c r="AC27" s="20" t="s">
        <v>156</v>
      </c>
      <c r="AD27" s="20" t="s">
        <v>157</v>
      </c>
      <c r="AE27" s="20" t="s">
        <v>158</v>
      </c>
      <c r="AF27" s="26">
        <v>3194.9</v>
      </c>
      <c r="AG27" s="26"/>
      <c r="AH27" s="26">
        <v>1985389.39</v>
      </c>
      <c r="AI27" s="20" t="s">
        <v>159</v>
      </c>
      <c r="AJ27" s="27">
        <f t="shared" si="5"/>
        <v>12496.75</v>
      </c>
      <c r="AK27" s="27">
        <f t="shared" si="6"/>
        <v>1971764.8600000003</v>
      </c>
      <c r="AL27" s="23"/>
      <c r="AM27" s="23"/>
      <c r="AN27" s="23"/>
      <c r="AO27" s="23"/>
      <c r="AP27" s="28" t="s">
        <v>52</v>
      </c>
      <c r="AQ27" s="28" t="s">
        <v>52</v>
      </c>
      <c r="AR27" s="35" t="s">
        <v>105</v>
      </c>
      <c r="AS27" s="28" t="s">
        <v>57</v>
      </c>
      <c r="AT27" s="29"/>
      <c r="AU27" s="29"/>
      <c r="AV27" s="29"/>
      <c r="AW27" s="29"/>
      <c r="AX27" s="29"/>
    </row>
    <row r="28" spans="1:50" s="30" customFormat="1" ht="75" hidden="1" customHeight="1" x14ac:dyDescent="0.25">
      <c r="A28" s="18" t="s">
        <v>60</v>
      </c>
      <c r="B28" s="20">
        <v>2014</v>
      </c>
      <c r="C28" s="20" t="s">
        <v>77</v>
      </c>
      <c r="D28" s="36" t="s">
        <v>160</v>
      </c>
      <c r="E28" s="20" t="s">
        <v>51</v>
      </c>
      <c r="F28" s="20" t="s">
        <v>77</v>
      </c>
      <c r="G28" s="20"/>
      <c r="H28" s="20"/>
      <c r="I28" s="32"/>
      <c r="J28" s="26">
        <v>7800000</v>
      </c>
      <c r="K28" s="26">
        <v>7800000</v>
      </c>
      <c r="L28" s="31"/>
      <c r="M28" s="31"/>
      <c r="N28" s="26">
        <v>7800000</v>
      </c>
      <c r="O28" s="26">
        <v>7779275.3300000001</v>
      </c>
      <c r="P28" s="26">
        <v>7779275.3300000001</v>
      </c>
      <c r="Q28" s="23">
        <f t="shared" si="9"/>
        <v>7800000</v>
      </c>
      <c r="R28" s="23">
        <f t="shared" si="9"/>
        <v>7800000</v>
      </c>
      <c r="S28" s="24">
        <f t="shared" si="14"/>
        <v>7800000</v>
      </c>
      <c r="T28" s="23">
        <f t="shared" si="10"/>
        <v>7779275.3300000001</v>
      </c>
      <c r="U28" s="24">
        <f t="shared" si="11"/>
        <v>7779275.3300000001</v>
      </c>
      <c r="V28" s="24">
        <f t="shared" si="12"/>
        <v>7779275.3300000001</v>
      </c>
      <c r="W28" s="23">
        <f t="shared" si="13"/>
        <v>7779275.3300000001</v>
      </c>
      <c r="X28" s="43">
        <v>1</v>
      </c>
      <c r="Y28" s="43">
        <v>1</v>
      </c>
      <c r="Z28" s="20"/>
      <c r="AA28" s="20"/>
      <c r="AB28" s="20" t="s">
        <v>161</v>
      </c>
      <c r="AC28" s="20" t="s">
        <v>162</v>
      </c>
      <c r="AD28" s="20" t="s">
        <v>163</v>
      </c>
      <c r="AE28" s="20" t="s">
        <v>164</v>
      </c>
      <c r="AF28" s="26">
        <v>32418.5</v>
      </c>
      <c r="AG28" s="26">
        <v>0</v>
      </c>
      <c r="AH28" s="26">
        <v>44982.12</v>
      </c>
      <c r="AI28" s="20"/>
      <c r="AJ28" s="27">
        <f t="shared" si="5"/>
        <v>20724.669999999925</v>
      </c>
      <c r="AK28" s="27">
        <f t="shared" si="6"/>
        <v>0</v>
      </c>
      <c r="AL28" s="23"/>
      <c r="AM28" s="23"/>
      <c r="AN28" s="23"/>
      <c r="AO28" s="23"/>
      <c r="AP28" s="28" t="s">
        <v>52</v>
      </c>
      <c r="AQ28" s="28" t="s">
        <v>52</v>
      </c>
      <c r="AR28" s="35" t="s">
        <v>105</v>
      </c>
      <c r="AS28" s="28" t="s">
        <v>57</v>
      </c>
      <c r="AT28" s="29"/>
      <c r="AU28" s="29"/>
      <c r="AV28" s="29"/>
      <c r="AW28" s="29"/>
      <c r="AX28" s="29"/>
    </row>
    <row r="29" spans="1:50" s="30" customFormat="1" ht="60" hidden="1" customHeight="1" x14ac:dyDescent="0.25">
      <c r="A29" s="18" t="s">
        <v>60</v>
      </c>
      <c r="B29" s="20">
        <v>2014</v>
      </c>
      <c r="C29" s="20" t="s">
        <v>165</v>
      </c>
      <c r="D29" s="36" t="s">
        <v>166</v>
      </c>
      <c r="E29" s="20" t="s">
        <v>51</v>
      </c>
      <c r="F29" s="20" t="s">
        <v>56</v>
      </c>
      <c r="G29" s="20"/>
      <c r="H29" s="20"/>
      <c r="I29" s="32"/>
      <c r="J29" s="26">
        <v>10000000</v>
      </c>
      <c r="K29" s="26">
        <v>10000000</v>
      </c>
      <c r="L29" s="31"/>
      <c r="M29" s="31"/>
      <c r="N29" s="26">
        <v>10000000</v>
      </c>
      <c r="O29" s="26">
        <f>9989999.38+10000</f>
        <v>9999999.3800000008</v>
      </c>
      <c r="P29" s="26">
        <f>8698239.99+10000</f>
        <v>8708239.9900000002</v>
      </c>
      <c r="Q29" s="23">
        <f t="shared" si="9"/>
        <v>10000000</v>
      </c>
      <c r="R29" s="23">
        <f t="shared" si="9"/>
        <v>10000000</v>
      </c>
      <c r="S29" s="24">
        <f t="shared" si="14"/>
        <v>10000000</v>
      </c>
      <c r="T29" s="23">
        <f t="shared" si="10"/>
        <v>9999999.3800000008</v>
      </c>
      <c r="U29" s="24">
        <f t="shared" si="11"/>
        <v>8708239.9900000002</v>
      </c>
      <c r="V29" s="24">
        <f t="shared" si="12"/>
        <v>8708239.9900000002</v>
      </c>
      <c r="W29" s="23">
        <f t="shared" si="13"/>
        <v>8708239.9900000002</v>
      </c>
      <c r="X29" s="43">
        <v>1</v>
      </c>
      <c r="Y29" s="43">
        <f>P29/O29</f>
        <v>0.87082405299109122</v>
      </c>
      <c r="Z29" s="20"/>
      <c r="AA29" s="20"/>
      <c r="AB29" s="20" t="s">
        <v>88</v>
      </c>
      <c r="AC29" s="20">
        <v>197833938</v>
      </c>
      <c r="AD29" s="20" t="s">
        <v>167</v>
      </c>
      <c r="AE29" s="20" t="s">
        <v>168</v>
      </c>
      <c r="AF29" s="26">
        <v>140812.20000000001</v>
      </c>
      <c r="AG29" s="26"/>
      <c r="AH29" s="26">
        <v>1432572.21</v>
      </c>
      <c r="AI29" s="20" t="s">
        <v>169</v>
      </c>
      <c r="AJ29" s="27">
        <f t="shared" si="5"/>
        <v>0.61999999918043613</v>
      </c>
      <c r="AK29" s="27">
        <f>O29-P29</f>
        <v>1291759.3900000006</v>
      </c>
      <c r="AL29" s="23">
        <f>J29*0.001</f>
        <v>10000</v>
      </c>
      <c r="AM29" s="23"/>
      <c r="AN29" s="23"/>
      <c r="AO29" s="23"/>
      <c r="AP29" s="28" t="s">
        <v>52</v>
      </c>
      <c r="AQ29" s="28" t="s">
        <v>52</v>
      </c>
      <c r="AR29" s="35" t="s">
        <v>170</v>
      </c>
      <c r="AS29" s="28" t="s">
        <v>57</v>
      </c>
      <c r="AT29" s="29" t="s">
        <v>54</v>
      </c>
      <c r="AU29" s="29" t="s">
        <v>54</v>
      </c>
      <c r="AV29" s="29"/>
      <c r="AW29" s="29"/>
      <c r="AX29" s="29"/>
    </row>
    <row r="30" spans="1:50" s="30" customFormat="1" ht="60" hidden="1" customHeight="1" x14ac:dyDescent="0.25">
      <c r="A30" s="18" t="s">
        <v>60</v>
      </c>
      <c r="B30" s="20">
        <v>2014</v>
      </c>
      <c r="C30" s="20" t="s">
        <v>171</v>
      </c>
      <c r="D30" s="36" t="s">
        <v>172</v>
      </c>
      <c r="E30" s="20" t="s">
        <v>153</v>
      </c>
      <c r="F30" s="20" t="s">
        <v>61</v>
      </c>
      <c r="G30" s="34"/>
      <c r="H30" s="34"/>
      <c r="I30" s="32"/>
      <c r="J30" s="26">
        <v>2057665</v>
      </c>
      <c r="K30" s="26">
        <v>2057665</v>
      </c>
      <c r="L30" s="31"/>
      <c r="M30" s="31"/>
      <c r="N30" s="26">
        <v>2057665</v>
      </c>
      <c r="O30" s="26">
        <v>1902397.92</v>
      </c>
      <c r="P30" s="26">
        <v>1902397.92</v>
      </c>
      <c r="Q30" s="23">
        <f t="shared" si="9"/>
        <v>2057665</v>
      </c>
      <c r="R30" s="23">
        <f t="shared" si="9"/>
        <v>2057665</v>
      </c>
      <c r="S30" s="24">
        <f t="shared" si="14"/>
        <v>2057665</v>
      </c>
      <c r="T30" s="23">
        <f t="shared" si="10"/>
        <v>1902397.92</v>
      </c>
      <c r="U30" s="24">
        <f t="shared" si="11"/>
        <v>1902397.92</v>
      </c>
      <c r="V30" s="24">
        <f t="shared" si="12"/>
        <v>1902397.92</v>
      </c>
      <c r="W30" s="23">
        <f t="shared" si="13"/>
        <v>1902397.92</v>
      </c>
      <c r="X30" s="43">
        <v>1</v>
      </c>
      <c r="Y30" s="43">
        <f>P30/O30</f>
        <v>1</v>
      </c>
      <c r="Z30" s="20"/>
      <c r="AA30" s="20"/>
      <c r="AB30" s="20" t="s">
        <v>155</v>
      </c>
      <c r="AC30" s="20" t="s">
        <v>173</v>
      </c>
      <c r="AD30" s="20" t="s">
        <v>157</v>
      </c>
      <c r="AE30" s="20" t="s">
        <v>174</v>
      </c>
      <c r="AF30" s="26">
        <v>2011.03</v>
      </c>
      <c r="AG30" s="26">
        <v>0</v>
      </c>
      <c r="AH30" s="26">
        <v>1349999.8</v>
      </c>
      <c r="AI30" s="20" t="s">
        <v>175</v>
      </c>
      <c r="AJ30" s="27">
        <f t="shared" si="5"/>
        <v>155267.08000000007</v>
      </c>
      <c r="AK30" s="27">
        <f t="shared" si="6"/>
        <v>0</v>
      </c>
      <c r="AL30" s="23"/>
      <c r="AM30" s="23"/>
      <c r="AN30" s="23"/>
      <c r="AO30" s="23"/>
      <c r="AP30" s="28" t="s">
        <v>52</v>
      </c>
      <c r="AQ30" s="28" t="s">
        <v>52</v>
      </c>
      <c r="AR30" s="35" t="s">
        <v>175</v>
      </c>
      <c r="AS30" s="28"/>
      <c r="AT30" s="29" t="s">
        <v>54</v>
      </c>
      <c r="AU30" s="29"/>
      <c r="AV30" s="29"/>
      <c r="AW30" s="29"/>
      <c r="AX30" s="29"/>
    </row>
    <row r="31" spans="1:50" s="30" customFormat="1" ht="60" hidden="1" customHeight="1" x14ac:dyDescent="0.25">
      <c r="A31" s="18" t="s">
        <v>60</v>
      </c>
      <c r="B31" s="20">
        <v>2014</v>
      </c>
      <c r="C31" s="20" t="s">
        <v>77</v>
      </c>
      <c r="D31" s="36" t="s">
        <v>176</v>
      </c>
      <c r="E31" s="20" t="s">
        <v>55</v>
      </c>
      <c r="F31" s="20" t="s">
        <v>56</v>
      </c>
      <c r="G31" s="34"/>
      <c r="H31" s="34"/>
      <c r="I31" s="32"/>
      <c r="J31" s="26">
        <v>650000</v>
      </c>
      <c r="K31" s="26">
        <v>650000</v>
      </c>
      <c r="L31" s="31"/>
      <c r="M31" s="31"/>
      <c r="N31" s="26">
        <v>650000</v>
      </c>
      <c r="O31" s="26">
        <f>588607.43+650</f>
        <v>589257.43000000005</v>
      </c>
      <c r="P31" s="26">
        <f>508827.98+650</f>
        <v>509477.98</v>
      </c>
      <c r="Q31" s="23">
        <f t="shared" si="9"/>
        <v>650000</v>
      </c>
      <c r="R31" s="23">
        <f t="shared" si="9"/>
        <v>650000</v>
      </c>
      <c r="S31" s="24">
        <f t="shared" si="14"/>
        <v>650000</v>
      </c>
      <c r="T31" s="23">
        <f t="shared" si="10"/>
        <v>589257.43000000005</v>
      </c>
      <c r="U31" s="24">
        <f t="shared" si="11"/>
        <v>509477.98</v>
      </c>
      <c r="V31" s="24">
        <f t="shared" si="12"/>
        <v>509477.98</v>
      </c>
      <c r="W31" s="23">
        <f t="shared" si="13"/>
        <v>509477.98</v>
      </c>
      <c r="X31" s="43">
        <v>1</v>
      </c>
      <c r="Y31" s="43">
        <f>V31/O31</f>
        <v>0.8646101925265498</v>
      </c>
      <c r="Z31" s="20"/>
      <c r="AA31" s="20"/>
      <c r="AB31" s="20" t="s">
        <v>88</v>
      </c>
      <c r="AC31" s="20">
        <v>264850337</v>
      </c>
      <c r="AD31" s="20" t="s">
        <v>177</v>
      </c>
      <c r="AE31" s="20" t="s">
        <v>178</v>
      </c>
      <c r="AF31" s="26">
        <v>0</v>
      </c>
      <c r="AG31" s="26">
        <v>0</v>
      </c>
      <c r="AH31" s="26">
        <v>282.95999999999998</v>
      </c>
      <c r="AI31" s="20" t="s">
        <v>179</v>
      </c>
      <c r="AJ31" s="27">
        <f t="shared" si="5"/>
        <v>60742.569999999949</v>
      </c>
      <c r="AK31" s="27">
        <f t="shared" si="6"/>
        <v>79779.45000000007</v>
      </c>
      <c r="AL31" s="23">
        <f>J31*0.001</f>
        <v>650</v>
      </c>
      <c r="AM31" s="23"/>
      <c r="AN31" s="23">
        <v>140522.01999999999</v>
      </c>
      <c r="AO31" s="23">
        <v>4899.47</v>
      </c>
      <c r="AP31" s="28" t="s">
        <v>52</v>
      </c>
      <c r="AQ31" s="28" t="s">
        <v>52</v>
      </c>
      <c r="AR31" s="35" t="s">
        <v>105</v>
      </c>
      <c r="AS31" s="28" t="s">
        <v>57</v>
      </c>
      <c r="AT31" s="29" t="s">
        <v>54</v>
      </c>
      <c r="AU31" s="29" t="s">
        <v>54</v>
      </c>
      <c r="AV31" s="29"/>
      <c r="AW31" s="29"/>
      <c r="AX31" s="29"/>
    </row>
    <row r="32" spans="1:50" s="30" customFormat="1" ht="45" hidden="1" customHeight="1" x14ac:dyDescent="0.25">
      <c r="A32" s="18" t="s">
        <v>60</v>
      </c>
      <c r="B32" s="20">
        <v>2015</v>
      </c>
      <c r="C32" s="20" t="s">
        <v>87</v>
      </c>
      <c r="D32" s="19" t="s">
        <v>184</v>
      </c>
      <c r="E32" s="20" t="s">
        <v>51</v>
      </c>
      <c r="F32" s="20" t="s">
        <v>56</v>
      </c>
      <c r="G32" s="48" t="s">
        <v>181</v>
      </c>
      <c r="H32" s="49">
        <v>42614</v>
      </c>
      <c r="I32" s="39">
        <v>996</v>
      </c>
      <c r="J32" s="26">
        <v>8733801</v>
      </c>
      <c r="K32" s="26">
        <v>8143114.75</v>
      </c>
      <c r="L32" s="31">
        <v>0</v>
      </c>
      <c r="M32" s="31">
        <v>0</v>
      </c>
      <c r="N32" s="26">
        <v>2617520.16</v>
      </c>
      <c r="O32" s="26">
        <v>8143114.75</v>
      </c>
      <c r="P32" s="26">
        <v>2442934.42</v>
      </c>
      <c r="Q32" s="23">
        <v>8151266.0199999996</v>
      </c>
      <c r="R32" s="23">
        <v>8143114.75</v>
      </c>
      <c r="S32" s="24">
        <v>8143114.75</v>
      </c>
      <c r="T32" s="23">
        <v>8143114.75</v>
      </c>
      <c r="U32" s="24">
        <v>2442934.42</v>
      </c>
      <c r="V32" s="24">
        <v>2442934.42</v>
      </c>
      <c r="W32" s="24">
        <v>2442934.42</v>
      </c>
      <c r="X32" s="43">
        <v>0.10100000000000001</v>
      </c>
      <c r="Y32" s="47">
        <f t="shared" ref="Y32:Y35" si="16">W32/T32</f>
        <v>0.29999999938598432</v>
      </c>
      <c r="Z32" s="20" t="s">
        <v>185</v>
      </c>
      <c r="AA32" s="20" t="s">
        <v>186</v>
      </c>
      <c r="AB32" s="20" t="s">
        <v>182</v>
      </c>
      <c r="AC32" s="42" t="s">
        <v>187</v>
      </c>
      <c r="AD32" s="20" t="s">
        <v>183</v>
      </c>
      <c r="AE32" s="42" t="s">
        <v>188</v>
      </c>
      <c r="AF32" s="26">
        <v>16888.580000000002</v>
      </c>
      <c r="AG32" s="26"/>
      <c r="AH32" s="26">
        <v>191474.32</v>
      </c>
      <c r="AI32" s="20"/>
      <c r="AJ32" s="27">
        <f t="shared" si="5"/>
        <v>0</v>
      </c>
      <c r="AK32" s="27">
        <f t="shared" si="6"/>
        <v>5700180.3300000001</v>
      </c>
      <c r="AL32" s="23"/>
      <c r="AM32" s="23"/>
      <c r="AN32" s="23">
        <v>581952.44899999909</v>
      </c>
      <c r="AO32" s="23"/>
      <c r="AP32" s="33"/>
      <c r="AQ32" s="28" t="s">
        <v>75</v>
      </c>
      <c r="AR32" s="28"/>
      <c r="AS32" s="28"/>
      <c r="AT32" s="29"/>
      <c r="AU32" s="29"/>
      <c r="AV32" s="29"/>
      <c r="AW32" s="29"/>
      <c r="AX32" s="29"/>
    </row>
    <row r="33" spans="1:50" s="30" customFormat="1" ht="63" hidden="1" customHeight="1" x14ac:dyDescent="0.25">
      <c r="A33" s="18" t="s">
        <v>60</v>
      </c>
      <c r="B33" s="20">
        <v>2015</v>
      </c>
      <c r="C33" s="20" t="s">
        <v>180</v>
      </c>
      <c r="D33" s="19" t="s">
        <v>189</v>
      </c>
      <c r="E33" s="20" t="s">
        <v>153</v>
      </c>
      <c r="F33" s="20" t="s">
        <v>56</v>
      </c>
      <c r="G33" s="48" t="s">
        <v>181</v>
      </c>
      <c r="H33" s="49">
        <v>42644</v>
      </c>
      <c r="I33" s="39">
        <v>179451</v>
      </c>
      <c r="J33" s="26">
        <v>1500000</v>
      </c>
      <c r="K33" s="26">
        <v>1355021.56</v>
      </c>
      <c r="L33" s="31">
        <v>0</v>
      </c>
      <c r="M33" s="31">
        <v>0</v>
      </c>
      <c r="N33" s="26">
        <v>1084017.33</v>
      </c>
      <c r="O33" s="26">
        <v>1355021.56</v>
      </c>
      <c r="P33" s="26">
        <v>406506.5</v>
      </c>
      <c r="Q33" s="23">
        <v>1356377.94</v>
      </c>
      <c r="R33" s="23">
        <v>1355021.56</v>
      </c>
      <c r="S33" s="24">
        <v>1355021.56</v>
      </c>
      <c r="T33" s="23">
        <v>1355021.56</v>
      </c>
      <c r="U33" s="24">
        <v>406506.5</v>
      </c>
      <c r="V33" s="24">
        <v>406506.5</v>
      </c>
      <c r="W33" s="24">
        <v>406506.5</v>
      </c>
      <c r="X33" s="43">
        <v>0.24099999999999999</v>
      </c>
      <c r="Y33" s="47">
        <f t="shared" si="16"/>
        <v>0.30000002361586037</v>
      </c>
      <c r="Z33" s="20" t="s">
        <v>190</v>
      </c>
      <c r="AA33" s="20" t="s">
        <v>186</v>
      </c>
      <c r="AB33" s="20" t="s">
        <v>182</v>
      </c>
      <c r="AC33" s="42" t="s">
        <v>191</v>
      </c>
      <c r="AD33" s="20" t="s">
        <v>183</v>
      </c>
      <c r="AE33" s="42" t="s">
        <v>192</v>
      </c>
      <c r="AF33" s="26">
        <v>2362.35</v>
      </c>
      <c r="AG33" s="26"/>
      <c r="AH33" s="26">
        <v>45405.85</v>
      </c>
      <c r="AI33" s="20"/>
      <c r="AJ33" s="27">
        <f t="shared" si="5"/>
        <v>0</v>
      </c>
      <c r="AK33" s="27">
        <f t="shared" si="6"/>
        <v>948515.06</v>
      </c>
      <c r="AL33" s="23"/>
      <c r="AM33" s="23"/>
      <c r="AN33" s="23">
        <v>143478.43999999994</v>
      </c>
      <c r="AO33" s="23"/>
      <c r="AP33" s="33"/>
      <c r="AQ33" s="28" t="s">
        <v>75</v>
      </c>
      <c r="AR33" s="28"/>
      <c r="AS33" s="28"/>
      <c r="AT33" s="29"/>
      <c r="AU33" s="29"/>
      <c r="AV33" s="29"/>
      <c r="AW33" s="29"/>
      <c r="AX33" s="29"/>
    </row>
    <row r="34" spans="1:50" s="30" customFormat="1" ht="60.75" hidden="1" customHeight="1" x14ac:dyDescent="0.25">
      <c r="A34" s="18" t="s">
        <v>60</v>
      </c>
      <c r="B34" s="20">
        <v>2015</v>
      </c>
      <c r="C34" s="20" t="s">
        <v>193</v>
      </c>
      <c r="D34" s="19" t="s">
        <v>194</v>
      </c>
      <c r="E34" s="20" t="s">
        <v>51</v>
      </c>
      <c r="F34" s="20" t="s">
        <v>56</v>
      </c>
      <c r="G34" s="48" t="s">
        <v>181</v>
      </c>
      <c r="H34" s="48">
        <v>42552</v>
      </c>
      <c r="I34" s="39">
        <v>59000</v>
      </c>
      <c r="J34" s="26">
        <v>8467625</v>
      </c>
      <c r="K34" s="26">
        <v>6672000</v>
      </c>
      <c r="L34" s="31">
        <v>4843017.3</v>
      </c>
      <c r="M34" s="31">
        <v>0</v>
      </c>
      <c r="N34" s="26">
        <v>9211737.5399999991</v>
      </c>
      <c r="O34" s="26">
        <v>11514671.93</v>
      </c>
      <c r="P34" s="26">
        <v>4990339.62</v>
      </c>
      <c r="Q34" s="23">
        <v>11526543.939999999</v>
      </c>
      <c r="R34" s="23">
        <v>11515017.4</v>
      </c>
      <c r="S34" s="24">
        <v>11515017.4</v>
      </c>
      <c r="T34" s="23">
        <v>11514671.93</v>
      </c>
      <c r="U34" s="24">
        <v>4990339.62</v>
      </c>
      <c r="V34" s="24">
        <v>4990339.62</v>
      </c>
      <c r="W34" s="24">
        <v>4990339.62</v>
      </c>
      <c r="X34" s="43">
        <v>0.40410000000000001</v>
      </c>
      <c r="Y34" s="47">
        <f t="shared" si="16"/>
        <v>0.43338964847086187</v>
      </c>
      <c r="Z34" s="20" t="s">
        <v>195</v>
      </c>
      <c r="AA34" s="20" t="s">
        <v>193</v>
      </c>
      <c r="AB34" s="20" t="s">
        <v>182</v>
      </c>
      <c r="AC34" s="42" t="s">
        <v>196</v>
      </c>
      <c r="AD34" s="20" t="s">
        <v>183</v>
      </c>
      <c r="AE34" s="42" t="s">
        <v>197</v>
      </c>
      <c r="AF34" s="26">
        <v>16662.62</v>
      </c>
      <c r="AG34" s="26"/>
      <c r="AH34" s="26">
        <v>4256464.1100000003</v>
      </c>
      <c r="AI34" s="20"/>
      <c r="AJ34" s="27">
        <f t="shared" si="5"/>
        <v>-4842671.93</v>
      </c>
      <c r="AK34" s="27">
        <f t="shared" si="6"/>
        <v>6524332.3099999996</v>
      </c>
      <c r="AL34" s="23"/>
      <c r="AM34" s="23"/>
      <c r="AN34" s="23">
        <v>1787157.375</v>
      </c>
      <c r="AO34" s="23"/>
      <c r="AP34" s="33"/>
      <c r="AQ34" s="28" t="s">
        <v>75</v>
      </c>
      <c r="AR34" s="28"/>
      <c r="AS34" s="28"/>
      <c r="AT34" s="29"/>
      <c r="AU34" s="29"/>
      <c r="AV34" s="29"/>
      <c r="AW34" s="29"/>
      <c r="AX34" s="29"/>
    </row>
    <row r="35" spans="1:50" s="30" customFormat="1" ht="45" hidden="1" customHeight="1" x14ac:dyDescent="0.25">
      <c r="A35" s="18" t="s">
        <v>60</v>
      </c>
      <c r="B35" s="20">
        <v>2015</v>
      </c>
      <c r="C35" s="20" t="s">
        <v>96</v>
      </c>
      <c r="D35" s="19" t="s">
        <v>198</v>
      </c>
      <c r="E35" s="20" t="s">
        <v>51</v>
      </c>
      <c r="F35" s="20" t="s">
        <v>56</v>
      </c>
      <c r="G35" s="48" t="s">
        <v>181</v>
      </c>
      <c r="H35" s="48">
        <v>42614</v>
      </c>
      <c r="I35" s="39">
        <v>1467</v>
      </c>
      <c r="J35" s="26">
        <v>10000000</v>
      </c>
      <c r="K35" s="26">
        <v>7659570.8600000003</v>
      </c>
      <c r="L35" s="31">
        <v>0</v>
      </c>
      <c r="M35" s="31">
        <v>0</v>
      </c>
      <c r="N35" s="26">
        <v>6127656.6899999995</v>
      </c>
      <c r="O35" s="26">
        <v>7659570.8600000003</v>
      </c>
      <c r="P35" s="26">
        <v>2948019.06</v>
      </c>
      <c r="Q35" s="23">
        <v>7667238.0999999996</v>
      </c>
      <c r="R35" s="23">
        <v>7659570.8600000003</v>
      </c>
      <c r="S35" s="24">
        <v>7659570.8600000003</v>
      </c>
      <c r="T35" s="23">
        <v>7659570.8600000003</v>
      </c>
      <c r="U35" s="24">
        <v>2948019.06</v>
      </c>
      <c r="V35" s="24">
        <v>2948019.06</v>
      </c>
      <c r="W35" s="24">
        <v>2948019.06</v>
      </c>
      <c r="X35" s="43">
        <v>0.255</v>
      </c>
      <c r="Y35" s="47">
        <f t="shared" si="16"/>
        <v>0.38488044746673966</v>
      </c>
      <c r="Z35" s="20" t="s">
        <v>199</v>
      </c>
      <c r="AA35" s="20" t="s">
        <v>96</v>
      </c>
      <c r="AB35" s="20" t="s">
        <v>182</v>
      </c>
      <c r="AC35" s="42" t="s">
        <v>200</v>
      </c>
      <c r="AD35" s="20" t="s">
        <v>183</v>
      </c>
      <c r="AE35" s="42" t="s">
        <v>201</v>
      </c>
      <c r="AF35" s="26">
        <v>16788.25</v>
      </c>
      <c r="AG35" s="26"/>
      <c r="AH35" s="26">
        <v>69772.56</v>
      </c>
      <c r="AI35" s="20"/>
      <c r="AJ35" s="27">
        <f t="shared" si="5"/>
        <v>0</v>
      </c>
      <c r="AK35" s="27">
        <f t="shared" si="6"/>
        <v>4711551.8000000007</v>
      </c>
      <c r="AL35" s="23"/>
      <c r="AM35" s="23"/>
      <c r="AN35" s="23">
        <v>2330429.1399999997</v>
      </c>
      <c r="AO35" s="23"/>
      <c r="AP35" s="33"/>
      <c r="AQ35" s="28" t="s">
        <v>75</v>
      </c>
      <c r="AR35" s="28"/>
      <c r="AS35" s="28"/>
      <c r="AT35" s="29"/>
      <c r="AU35" s="29"/>
      <c r="AV35" s="29"/>
      <c r="AW35" s="29"/>
      <c r="AX35" s="29"/>
    </row>
    <row r="36" spans="1:50" x14ac:dyDescent="0.25">
      <c r="D36" s="2"/>
      <c r="E36" s="2"/>
      <c r="F36" s="2"/>
      <c r="J36" s="50">
        <f>SUBTOTAL(9,J10:J35)</f>
        <v>24052137</v>
      </c>
      <c r="K36" s="50">
        <f>SUBTOTAL(9,K10:K31)</f>
        <v>24052137</v>
      </c>
      <c r="N36" s="50">
        <f t="shared" ref="N36:W36" si="17">SUBTOTAL(9,N10:N31)</f>
        <v>22976467.600000001</v>
      </c>
      <c r="O36" s="50">
        <f t="shared" si="17"/>
        <v>23125295.920000002</v>
      </c>
      <c r="P36" s="50">
        <f t="shared" si="17"/>
        <v>23112621.900000002</v>
      </c>
      <c r="Q36" s="50">
        <f t="shared" si="17"/>
        <v>24052137</v>
      </c>
      <c r="R36" s="50">
        <f t="shared" si="17"/>
        <v>24052137</v>
      </c>
      <c r="S36" s="50">
        <f t="shared" si="17"/>
        <v>22052137</v>
      </c>
      <c r="T36" s="50">
        <f t="shared" si="17"/>
        <v>23125295.920000002</v>
      </c>
      <c r="U36" s="50">
        <f t="shared" si="17"/>
        <v>23112621.900000002</v>
      </c>
      <c r="V36" s="50">
        <f t="shared" si="17"/>
        <v>23112621.900000002</v>
      </c>
      <c r="W36" s="50">
        <f t="shared" si="17"/>
        <v>23112621.900000002</v>
      </c>
      <c r="X36" s="51"/>
      <c r="AJ36" s="50">
        <f>SUBTOTAL(9,AJ10:AJ31)</f>
        <v>926841.07999999984</v>
      </c>
      <c r="AK36" s="50">
        <f>SUBTOTAL(9,AK10:AK31)</f>
        <v>12674.019999999553</v>
      </c>
      <c r="AN36" s="50">
        <f>SUBTOTAL(9,AN10:AN31)</f>
        <v>47805.52</v>
      </c>
      <c r="AO36" s="50">
        <f>SUBTOTAL(9,AO10:AO31)</f>
        <v>74372.78</v>
      </c>
    </row>
    <row r="37" spans="1:50" x14ac:dyDescent="0.25">
      <c r="I37" s="52"/>
      <c r="J37" s="50"/>
      <c r="K37" s="10"/>
      <c r="L37" s="53"/>
      <c r="N37" s="54"/>
      <c r="O37" s="10"/>
      <c r="P37" s="10"/>
      <c r="Q37" s="10"/>
    </row>
    <row r="38" spans="1:50" x14ac:dyDescent="0.25">
      <c r="N38" s="54"/>
      <c r="O38" s="10"/>
      <c r="P38" s="10"/>
      <c r="Q38" s="10"/>
    </row>
    <row r="39" spans="1:50" x14ac:dyDescent="0.25">
      <c r="N39" s="54"/>
      <c r="O39" s="10"/>
      <c r="P39" s="10"/>
      <c r="Q39" s="10"/>
    </row>
    <row r="40" spans="1:50" x14ac:dyDescent="0.25">
      <c r="N40" s="54"/>
      <c r="O40" s="10"/>
      <c r="P40" s="10"/>
      <c r="Q40" s="10"/>
    </row>
  </sheetData>
  <sheetProtection password="CB20" sheet="1" objects="1" scenarios="1" autoFilter="0"/>
  <autoFilter ref="A9:AX35">
    <filterColumn colId="1">
      <filters>
        <filter val="2013"/>
      </filters>
    </filterColumn>
    <filterColumn colId="37" showButton="0"/>
  </autoFilter>
  <mergeCells count="45">
    <mergeCell ref="F8:F9"/>
    <mergeCell ref="N2:P2"/>
    <mergeCell ref="C3:I3"/>
    <mergeCell ref="N3:P3"/>
    <mergeCell ref="C4:E4"/>
    <mergeCell ref="G4:I5"/>
    <mergeCell ref="N4:P4"/>
    <mergeCell ref="A8:A9"/>
    <mergeCell ref="B8:B9"/>
    <mergeCell ref="C8:C9"/>
    <mergeCell ref="D8:D9"/>
    <mergeCell ref="E8:E9"/>
    <mergeCell ref="Z8:AA8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X8"/>
    <mergeCell ref="AN8:AO8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M9"/>
    <mergeCell ref="AV8:AV9"/>
    <mergeCell ref="AW8:AW9"/>
    <mergeCell ref="AX8:AX9"/>
    <mergeCell ref="AP8:AP9"/>
    <mergeCell ref="AQ8:AQ9"/>
    <mergeCell ref="AR8:AR9"/>
    <mergeCell ref="AS8:AS9"/>
    <mergeCell ref="AT8:AT9"/>
    <mergeCell ref="AU8:AU9"/>
  </mergeCells>
  <conditionalFormatting sqref="AQ10:AQ35">
    <cfRule type="containsText" dxfId="47" priority="13" stopIfTrue="1" operator="containsText" text="DEFINICIÓN">
      <formula>NOT(ISERROR(SEARCH("DEFINICIÓN",AQ10)))</formula>
    </cfRule>
    <cfRule type="containsText" dxfId="46" priority="14" operator="containsText" text="CANCELADA">
      <formula>NOT(ISERROR(SEARCH("CANCELADA",AQ10)))</formula>
    </cfRule>
    <cfRule type="containsText" dxfId="45" priority="15" stopIfTrue="1" operator="containsText" text="EN PROCESO">
      <formula>NOT(ISERROR(SEARCH("EN PROCESO",AQ10)))</formula>
    </cfRule>
    <cfRule type="containsText" dxfId="44" priority="16" operator="containsText" text="TERMINADA">
      <formula>NOT(ISERROR(SEARCH("TERMINADA",AQ10)))</formula>
    </cfRule>
  </conditionalFormatting>
  <conditionalFormatting sqref="AP23">
    <cfRule type="containsText" dxfId="43" priority="9" stopIfTrue="1" operator="containsText" text="DEFINICIÓN">
      <formula>NOT(ISERROR(SEARCH("DEFINICIÓN",AP23)))</formula>
    </cfRule>
    <cfRule type="containsText" dxfId="42" priority="10" operator="containsText" text="CANCELADA">
      <formula>NOT(ISERROR(SEARCH("CANCELADA",AP23)))</formula>
    </cfRule>
    <cfRule type="containsText" dxfId="41" priority="11" stopIfTrue="1" operator="containsText" text="EN PROCESO">
      <formula>NOT(ISERROR(SEARCH("EN PROCESO",AP23)))</formula>
    </cfRule>
    <cfRule type="containsText" dxfId="40" priority="12" operator="containsText" text="TERMINADA">
      <formula>NOT(ISERROR(SEARCH("TERMINADA",AP23)))</formula>
    </cfRule>
  </conditionalFormatting>
  <conditionalFormatting sqref="AP22">
    <cfRule type="containsText" dxfId="39" priority="5" stopIfTrue="1" operator="containsText" text="DEFINICIÓN">
      <formula>NOT(ISERROR(SEARCH("DEFINICIÓN",AP22)))</formula>
    </cfRule>
    <cfRule type="containsText" dxfId="38" priority="6" operator="containsText" text="CANCELADA">
      <formula>NOT(ISERROR(SEARCH("CANCELADA",AP22)))</formula>
    </cfRule>
    <cfRule type="containsText" dxfId="37" priority="7" stopIfTrue="1" operator="containsText" text="EN PROCESO">
      <formula>NOT(ISERROR(SEARCH("EN PROCESO",AP22)))</formula>
    </cfRule>
    <cfRule type="containsText" dxfId="36" priority="8" operator="containsText" text="TERMINADA">
      <formula>NOT(ISERROR(SEARCH("TERMINADA",AP22)))</formula>
    </cfRule>
  </conditionalFormatting>
  <conditionalFormatting sqref="AP14">
    <cfRule type="containsText" dxfId="35" priority="1" stopIfTrue="1" operator="containsText" text="DEFINICIÓN">
      <formula>NOT(ISERROR(SEARCH("DEFINICIÓN",AP14)))</formula>
    </cfRule>
    <cfRule type="containsText" dxfId="34" priority="2" operator="containsText" text="CANCELADA">
      <formula>NOT(ISERROR(SEARCH("CANCELADA",AP14)))</formula>
    </cfRule>
    <cfRule type="containsText" dxfId="33" priority="3" stopIfTrue="1" operator="containsText" text="EN PROCESO">
      <formula>NOT(ISERROR(SEARCH("EN PROCESO",AP14)))</formula>
    </cfRule>
    <cfRule type="containsText" dxfId="32" priority="4" operator="containsText" text="TERMINADA">
      <formula>NOT(ISERROR(SEARCH("TERMINADA",AP14)))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AX40"/>
  <sheetViews>
    <sheetView showGridLines="0" zoomScale="85" zoomScaleNormal="85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D28" sqref="D28"/>
    </sheetView>
  </sheetViews>
  <sheetFormatPr baseColWidth="10" defaultColWidth="11.42578125" defaultRowHeight="15" x14ac:dyDescent="0.25"/>
  <cols>
    <col min="1" max="1" width="9.140625" style="1" customWidth="1"/>
    <col min="2" max="2" width="6.5703125" style="1" customWidth="1"/>
    <col min="3" max="3" width="13.140625" style="1" customWidth="1"/>
    <col min="4" max="4" width="39.28515625" style="1" customWidth="1"/>
    <col min="5" max="5" width="18" style="1" customWidth="1"/>
    <col min="6" max="6" width="17.28515625" style="1" customWidth="1"/>
    <col min="7" max="7" width="20.85546875" style="1" customWidth="1"/>
    <col min="8" max="8" width="20.7109375" style="1" customWidth="1"/>
    <col min="9" max="9" width="20.5703125" style="1" hidden="1" customWidth="1"/>
    <col min="10" max="10" width="18.42578125" style="1" customWidth="1"/>
    <col min="11" max="11" width="21.140625" style="1" customWidth="1"/>
    <col min="12" max="12" width="21.5703125" style="2" hidden="1" customWidth="1"/>
    <col min="13" max="13" width="21.7109375" style="2" hidden="1" customWidth="1"/>
    <col min="14" max="15" width="19" style="1" customWidth="1"/>
    <col min="16" max="16" width="19.7109375" style="1" customWidth="1"/>
    <col min="17" max="19" width="19.42578125" style="1" hidden="1" customWidth="1"/>
    <col min="20" max="20" width="20.7109375" style="1" hidden="1" customWidth="1"/>
    <col min="21" max="21" width="18.42578125" style="1" hidden="1" customWidth="1"/>
    <col min="22" max="23" width="20.7109375" style="1" hidden="1" customWidth="1"/>
    <col min="24" max="25" width="11.42578125" style="1" customWidth="1"/>
    <col min="26" max="26" width="27.28515625" style="1" customWidth="1"/>
    <col min="27" max="27" width="15.85546875" style="1" customWidth="1"/>
    <col min="28" max="28" width="21.42578125" style="1" customWidth="1"/>
    <col min="29" max="29" width="37.42578125" style="1" customWidth="1"/>
    <col min="30" max="30" width="26.42578125" style="1" customWidth="1"/>
    <col min="31" max="31" width="26" style="1" customWidth="1"/>
    <col min="32" max="32" width="18.85546875" style="1" customWidth="1"/>
    <col min="33" max="33" width="19.28515625" style="1" customWidth="1"/>
    <col min="34" max="34" width="24.28515625" style="1" customWidth="1"/>
    <col min="35" max="35" width="66.7109375" style="1" customWidth="1"/>
    <col min="36" max="36" width="16.28515625" style="1" hidden="1" customWidth="1"/>
    <col min="37" max="37" width="17.140625" style="1" hidden="1" customWidth="1"/>
    <col min="38" max="38" width="14.28515625" style="1" hidden="1" customWidth="1"/>
    <col min="39" max="39" width="31.42578125" style="1" hidden="1" customWidth="1"/>
    <col min="40" max="41" width="17.42578125" style="1" hidden="1" customWidth="1"/>
    <col min="42" max="42" width="16.28515625" style="1" hidden="1" customWidth="1"/>
    <col min="43" max="43" width="16.140625" style="1" hidden="1" customWidth="1"/>
    <col min="44" max="44" width="29.28515625" style="1" hidden="1" customWidth="1"/>
    <col min="45" max="45" width="19.7109375" style="1" hidden="1" customWidth="1"/>
    <col min="46" max="50" width="17.85546875" style="1" hidden="1" customWidth="1"/>
    <col min="51" max="51" width="46.42578125" style="1" customWidth="1"/>
    <col min="52" max="16384" width="11.42578125" style="1"/>
  </cols>
  <sheetData>
    <row r="2" spans="1:50" x14ac:dyDescent="0.25">
      <c r="M2" s="3"/>
      <c r="N2" s="78"/>
      <c r="O2" s="78"/>
      <c r="P2" s="78"/>
    </row>
    <row r="3" spans="1:50" x14ac:dyDescent="0.25">
      <c r="C3" s="79" t="s">
        <v>0</v>
      </c>
      <c r="D3" s="79"/>
      <c r="E3" s="79"/>
      <c r="F3" s="79"/>
      <c r="G3" s="79"/>
      <c r="H3" s="79"/>
      <c r="I3" s="79"/>
      <c r="J3" s="4"/>
      <c r="K3" s="4"/>
      <c r="L3" s="5"/>
      <c r="M3" s="3"/>
      <c r="N3" s="78"/>
      <c r="O3" s="78"/>
      <c r="P3" s="78"/>
      <c r="Q3" s="4"/>
      <c r="R3" s="4"/>
      <c r="S3" s="4"/>
      <c r="T3" s="4"/>
      <c r="U3" s="4"/>
      <c r="V3" s="4"/>
      <c r="W3" s="4"/>
      <c r="X3" s="4"/>
      <c r="Y3" s="4"/>
    </row>
    <row r="4" spans="1:50" x14ac:dyDescent="0.25">
      <c r="C4" s="79"/>
      <c r="D4" s="79"/>
      <c r="E4" s="79"/>
      <c r="G4" s="80" t="s">
        <v>1</v>
      </c>
      <c r="H4" s="80"/>
      <c r="I4" s="80"/>
      <c r="J4" s="6"/>
      <c r="K4" s="6"/>
      <c r="L4" s="7"/>
      <c r="M4" s="3"/>
      <c r="N4" s="78"/>
      <c r="O4" s="78"/>
      <c r="P4" s="78"/>
      <c r="Q4" s="8"/>
      <c r="R4" s="8"/>
      <c r="S4" s="8"/>
      <c r="T4" s="8"/>
      <c r="U4" s="8"/>
      <c r="V4" s="8"/>
      <c r="W4" s="8"/>
      <c r="X4" s="8"/>
      <c r="Y4" s="8"/>
    </row>
    <row r="5" spans="1:50" x14ac:dyDescent="0.25">
      <c r="C5" s="9"/>
      <c r="G5" s="80"/>
      <c r="H5" s="80"/>
      <c r="I5" s="80"/>
      <c r="J5" s="6"/>
      <c r="K5" s="6"/>
      <c r="L5" s="7"/>
      <c r="M5" s="7"/>
      <c r="N5" s="6"/>
    </row>
    <row r="6" spans="1:50" x14ac:dyDescent="0.25">
      <c r="C6" s="9"/>
      <c r="K6" s="10"/>
    </row>
    <row r="7" spans="1:50" x14ac:dyDescent="0.25">
      <c r="F7" s="10"/>
      <c r="J7" s="11"/>
      <c r="K7" s="11"/>
      <c r="L7" s="11"/>
      <c r="M7" s="11">
        <f>SUBTOTAL(9,M10:M35)</f>
        <v>0</v>
      </c>
      <c r="N7" s="11"/>
      <c r="O7" s="11"/>
      <c r="P7" s="11"/>
    </row>
    <row r="8" spans="1:50" s="13" customFormat="1" ht="16.5" customHeight="1" thickBot="1" x14ac:dyDescent="0.3">
      <c r="A8" s="69" t="s">
        <v>2</v>
      </c>
      <c r="B8" s="65" t="s">
        <v>3</v>
      </c>
      <c r="C8" s="73" t="s">
        <v>4</v>
      </c>
      <c r="D8" s="73" t="s">
        <v>5</v>
      </c>
      <c r="E8" s="73" t="s">
        <v>6</v>
      </c>
      <c r="F8" s="73" t="s">
        <v>7</v>
      </c>
      <c r="G8" s="68" t="s">
        <v>8</v>
      </c>
      <c r="H8" s="69" t="s">
        <v>9</v>
      </c>
      <c r="I8" s="70" t="s">
        <v>10</v>
      </c>
      <c r="J8" s="65" t="s">
        <v>11</v>
      </c>
      <c r="K8" s="65" t="s">
        <v>12</v>
      </c>
      <c r="L8" s="65" t="s">
        <v>13</v>
      </c>
      <c r="M8" s="65" t="s">
        <v>14</v>
      </c>
      <c r="N8" s="65" t="s">
        <v>15</v>
      </c>
      <c r="O8" s="65" t="s">
        <v>16</v>
      </c>
      <c r="P8" s="73" t="s">
        <v>17</v>
      </c>
      <c r="Q8" s="74" t="s">
        <v>18</v>
      </c>
      <c r="R8" s="75"/>
      <c r="S8" s="75"/>
      <c r="T8" s="75"/>
      <c r="U8" s="75"/>
      <c r="V8" s="75"/>
      <c r="W8" s="75"/>
      <c r="X8" s="76"/>
      <c r="Y8" s="12"/>
      <c r="Z8" s="77" t="s">
        <v>19</v>
      </c>
      <c r="AA8" s="77"/>
      <c r="AB8" s="70" t="s">
        <v>20</v>
      </c>
      <c r="AC8" s="63" t="s">
        <v>21</v>
      </c>
      <c r="AD8" s="63" t="s">
        <v>22</v>
      </c>
      <c r="AE8" s="65" t="s">
        <v>23</v>
      </c>
      <c r="AF8" s="65" t="s">
        <v>24</v>
      </c>
      <c r="AG8" s="65" t="s">
        <v>25</v>
      </c>
      <c r="AH8" s="65" t="s">
        <v>26</v>
      </c>
      <c r="AI8" s="63" t="s">
        <v>27</v>
      </c>
      <c r="AJ8" s="66" t="s">
        <v>28</v>
      </c>
      <c r="AK8" s="66" t="s">
        <v>29</v>
      </c>
      <c r="AL8" s="68" t="s">
        <v>30</v>
      </c>
      <c r="AM8" s="69"/>
      <c r="AN8" s="68" t="s">
        <v>31</v>
      </c>
      <c r="AO8" s="69"/>
      <c r="AP8" s="63" t="s">
        <v>32</v>
      </c>
      <c r="AQ8" s="63" t="s">
        <v>32</v>
      </c>
      <c r="AR8" s="63" t="s">
        <v>33</v>
      </c>
      <c r="AS8" s="63" t="s">
        <v>34</v>
      </c>
      <c r="AT8" s="63" t="s">
        <v>35</v>
      </c>
      <c r="AU8" s="63" t="s">
        <v>36</v>
      </c>
      <c r="AV8" s="63" t="s">
        <v>37</v>
      </c>
      <c r="AW8" s="63" t="s">
        <v>38</v>
      </c>
      <c r="AX8" s="63" t="s">
        <v>39</v>
      </c>
    </row>
    <row r="9" spans="1:50" s="13" customFormat="1" ht="31.5" x14ac:dyDescent="0.25">
      <c r="A9" s="69"/>
      <c r="B9" s="73"/>
      <c r="C9" s="73"/>
      <c r="D9" s="73"/>
      <c r="E9" s="73"/>
      <c r="F9" s="73"/>
      <c r="G9" s="68"/>
      <c r="H9" s="69"/>
      <c r="I9" s="71"/>
      <c r="J9" s="72"/>
      <c r="K9" s="65"/>
      <c r="L9" s="65"/>
      <c r="M9" s="65"/>
      <c r="N9" s="65"/>
      <c r="O9" s="72"/>
      <c r="P9" s="73"/>
      <c r="Q9" s="14" t="s">
        <v>40</v>
      </c>
      <c r="R9" s="14" t="s">
        <v>41</v>
      </c>
      <c r="S9" s="14" t="s">
        <v>42</v>
      </c>
      <c r="T9" s="14" t="s">
        <v>43</v>
      </c>
      <c r="U9" s="14" t="s">
        <v>44</v>
      </c>
      <c r="V9" s="14" t="s">
        <v>17</v>
      </c>
      <c r="W9" s="14" t="s">
        <v>45</v>
      </c>
      <c r="X9" s="14" t="s">
        <v>46</v>
      </c>
      <c r="Y9" s="14" t="s">
        <v>47</v>
      </c>
      <c r="Z9" s="15" t="s">
        <v>48</v>
      </c>
      <c r="AA9" s="15" t="s">
        <v>4</v>
      </c>
      <c r="AB9" s="71"/>
      <c r="AC9" s="64"/>
      <c r="AD9" s="64"/>
      <c r="AE9" s="65"/>
      <c r="AF9" s="65"/>
      <c r="AG9" s="65"/>
      <c r="AH9" s="65"/>
      <c r="AI9" s="64"/>
      <c r="AJ9" s="67"/>
      <c r="AK9" s="67"/>
      <c r="AL9" s="68"/>
      <c r="AM9" s="69"/>
      <c r="AN9" s="16" t="s">
        <v>49</v>
      </c>
      <c r="AO9" s="17" t="s">
        <v>50</v>
      </c>
      <c r="AP9" s="64"/>
      <c r="AQ9" s="64"/>
      <c r="AR9" s="64"/>
      <c r="AS9" s="64"/>
      <c r="AT9" s="64"/>
      <c r="AU9" s="64"/>
      <c r="AV9" s="64"/>
      <c r="AW9" s="64"/>
      <c r="AX9" s="64"/>
    </row>
    <row r="10" spans="1:50" s="30" customFormat="1" ht="120" hidden="1" x14ac:dyDescent="0.25">
      <c r="A10" s="18" t="s">
        <v>60</v>
      </c>
      <c r="B10" s="20">
        <v>2011</v>
      </c>
      <c r="C10" s="20" t="s">
        <v>61</v>
      </c>
      <c r="D10" s="36" t="s">
        <v>62</v>
      </c>
      <c r="E10" s="20" t="s">
        <v>51</v>
      </c>
      <c r="F10" s="20" t="s">
        <v>56</v>
      </c>
      <c r="G10" s="21">
        <v>41039</v>
      </c>
      <c r="H10" s="21">
        <v>41409</v>
      </c>
      <c r="I10" s="39">
        <v>94582</v>
      </c>
      <c r="J10" s="26">
        <v>7200614</v>
      </c>
      <c r="K10" s="26">
        <v>4200614</v>
      </c>
      <c r="L10" s="31"/>
      <c r="M10" s="31"/>
      <c r="N10" s="26">
        <v>7200614</v>
      </c>
      <c r="O10" s="26">
        <v>3795277.94</v>
      </c>
      <c r="P10" s="26">
        <v>3795277.93</v>
      </c>
      <c r="Q10" s="24">
        <f t="shared" ref="Q10:R25" si="0">J10</f>
        <v>7200614</v>
      </c>
      <c r="R10" s="24">
        <f t="shared" si="0"/>
        <v>4200614</v>
      </c>
      <c r="S10" s="24">
        <f>R10</f>
        <v>4200614</v>
      </c>
      <c r="T10" s="24">
        <f t="shared" ref="S10:T20" si="1">O10</f>
        <v>3795277.94</v>
      </c>
      <c r="U10" s="24">
        <f t="shared" ref="U10:U20" si="2">V10</f>
        <v>3795277.93</v>
      </c>
      <c r="V10" s="24">
        <f t="shared" ref="V10:V20" si="3">P10</f>
        <v>3795277.93</v>
      </c>
      <c r="W10" s="24">
        <f t="shared" ref="W10:W20" si="4">V10</f>
        <v>3795277.93</v>
      </c>
      <c r="X10" s="25">
        <v>1</v>
      </c>
      <c r="Y10" s="25">
        <f>V10/O10</f>
        <v>0.99999999736514689</v>
      </c>
      <c r="Z10" s="20" t="s">
        <v>63</v>
      </c>
      <c r="AA10" s="20" t="s">
        <v>59</v>
      </c>
      <c r="AB10" s="20" t="s">
        <v>64</v>
      </c>
      <c r="AC10" s="20" t="s">
        <v>65</v>
      </c>
      <c r="AD10" s="20" t="s">
        <v>66</v>
      </c>
      <c r="AE10" s="20" t="s">
        <v>67</v>
      </c>
      <c r="AF10" s="26">
        <v>21817.02</v>
      </c>
      <c r="AG10" s="26">
        <v>0</v>
      </c>
      <c r="AH10" s="26">
        <v>430327.55</v>
      </c>
      <c r="AI10" s="20" t="s">
        <v>68</v>
      </c>
      <c r="AJ10" s="27">
        <f t="shared" ref="AJ10:AJ35" si="5">K10-O10</f>
        <v>405336.06000000006</v>
      </c>
      <c r="AK10" s="27">
        <f t="shared" ref="AK10:AK35" si="6">O10-P10</f>
        <v>9.9999997764825821E-3</v>
      </c>
      <c r="AL10" s="23"/>
      <c r="AM10" s="23"/>
      <c r="AN10" s="23"/>
      <c r="AO10" s="23"/>
      <c r="AP10" s="28" t="s">
        <v>52</v>
      </c>
      <c r="AQ10" s="28" t="s">
        <v>52</v>
      </c>
      <c r="AR10" s="35" t="s">
        <v>58</v>
      </c>
      <c r="AS10" s="28" t="s">
        <v>57</v>
      </c>
      <c r="AT10" s="29"/>
      <c r="AU10" s="29"/>
      <c r="AV10" s="29"/>
      <c r="AW10" s="29"/>
      <c r="AX10" s="29"/>
    </row>
    <row r="11" spans="1:50" s="30" customFormat="1" ht="105" hidden="1" x14ac:dyDescent="0.25">
      <c r="A11" s="18" t="s">
        <v>60</v>
      </c>
      <c r="B11" s="20">
        <v>2011</v>
      </c>
      <c r="C11" s="20" t="s">
        <v>61</v>
      </c>
      <c r="D11" s="36" t="s">
        <v>69</v>
      </c>
      <c r="E11" s="20" t="s">
        <v>51</v>
      </c>
      <c r="F11" s="20" t="s">
        <v>56</v>
      </c>
      <c r="G11" s="21">
        <v>41039</v>
      </c>
      <c r="H11" s="21">
        <v>41409</v>
      </c>
      <c r="I11" s="39">
        <v>94582</v>
      </c>
      <c r="J11" s="26">
        <v>11427050</v>
      </c>
      <c r="K11" s="22">
        <f>J11+L11+M11</f>
        <v>14427050</v>
      </c>
      <c r="L11" s="31">
        <v>3000000</v>
      </c>
      <c r="M11" s="31"/>
      <c r="N11" s="26">
        <v>11427050</v>
      </c>
      <c r="O11" s="26">
        <f>11149009.04+1504376.07</f>
        <v>12653385.109999999</v>
      </c>
      <c r="P11" s="26">
        <f>11149006.93+608355.08</f>
        <v>11757362.01</v>
      </c>
      <c r="Q11" s="24">
        <f t="shared" si="0"/>
        <v>11427050</v>
      </c>
      <c r="R11" s="24">
        <f t="shared" si="0"/>
        <v>14427050</v>
      </c>
      <c r="S11" s="24">
        <f>R11</f>
        <v>14427050</v>
      </c>
      <c r="T11" s="24">
        <f t="shared" si="1"/>
        <v>12653385.109999999</v>
      </c>
      <c r="U11" s="24">
        <f t="shared" si="2"/>
        <v>11757362.01</v>
      </c>
      <c r="V11" s="24">
        <f t="shared" si="3"/>
        <v>11757362.01</v>
      </c>
      <c r="W11" s="24">
        <f t="shared" si="4"/>
        <v>11757362.01</v>
      </c>
      <c r="X11" s="25">
        <v>1</v>
      </c>
      <c r="Y11" s="25">
        <f>V11/O11</f>
        <v>0.92918708375580295</v>
      </c>
      <c r="Z11" s="20" t="s">
        <v>70</v>
      </c>
      <c r="AA11" s="20" t="s">
        <v>59</v>
      </c>
      <c r="AB11" s="20" t="s">
        <v>64</v>
      </c>
      <c r="AC11" s="20" t="s">
        <v>71</v>
      </c>
      <c r="AD11" s="20" t="s">
        <v>72</v>
      </c>
      <c r="AE11" s="40" t="s">
        <v>73</v>
      </c>
      <c r="AF11" s="26">
        <v>82312.820000000007</v>
      </c>
      <c r="AG11" s="26">
        <v>0</v>
      </c>
      <c r="AH11" s="26">
        <v>2772156.23</v>
      </c>
      <c r="AI11" s="20" t="s">
        <v>74</v>
      </c>
      <c r="AJ11" s="27">
        <f t="shared" si="5"/>
        <v>1773664.8900000006</v>
      </c>
      <c r="AK11" s="27">
        <f t="shared" si="6"/>
        <v>896023.09999999963</v>
      </c>
      <c r="AL11" s="23"/>
      <c r="AM11" s="23"/>
      <c r="AN11" s="23"/>
      <c r="AO11" s="23"/>
      <c r="AP11" s="28" t="s">
        <v>52</v>
      </c>
      <c r="AQ11" s="28" t="s">
        <v>52</v>
      </c>
      <c r="AR11" s="35" t="s">
        <v>58</v>
      </c>
      <c r="AS11" s="28" t="s">
        <v>57</v>
      </c>
      <c r="AT11" s="29"/>
      <c r="AU11" s="29"/>
      <c r="AV11" s="29"/>
      <c r="AW11" s="29"/>
      <c r="AX11" s="29"/>
    </row>
    <row r="12" spans="1:50" s="30" customFormat="1" ht="90" hidden="1" customHeight="1" x14ac:dyDescent="0.25">
      <c r="A12" s="18" t="s">
        <v>60</v>
      </c>
      <c r="B12" s="20">
        <v>2012</v>
      </c>
      <c r="C12" s="20" t="s">
        <v>77</v>
      </c>
      <c r="D12" s="36" t="s">
        <v>78</v>
      </c>
      <c r="E12" s="20" t="s">
        <v>51</v>
      </c>
      <c r="F12" s="20" t="s">
        <v>77</v>
      </c>
      <c r="G12" s="34">
        <v>41605</v>
      </c>
      <c r="H12" s="34">
        <v>41835</v>
      </c>
      <c r="I12" s="32"/>
      <c r="J12" s="26">
        <v>12300000</v>
      </c>
      <c r="K12" s="26">
        <f>12300000+1500000</f>
        <v>13800000</v>
      </c>
      <c r="L12" s="31"/>
      <c r="M12" s="31"/>
      <c r="N12" s="26">
        <v>12300000</v>
      </c>
      <c r="O12" s="26">
        <v>12300000</v>
      </c>
      <c r="P12" s="26">
        <v>12300000</v>
      </c>
      <c r="Q12" s="24">
        <f t="shared" si="0"/>
        <v>12300000</v>
      </c>
      <c r="R12" s="24">
        <f t="shared" si="0"/>
        <v>13800000</v>
      </c>
      <c r="S12" s="24">
        <f>Q12</f>
        <v>12300000</v>
      </c>
      <c r="T12" s="24">
        <f t="shared" si="1"/>
        <v>12300000</v>
      </c>
      <c r="U12" s="24">
        <f t="shared" si="2"/>
        <v>12300000</v>
      </c>
      <c r="V12" s="24">
        <f t="shared" si="3"/>
        <v>12300000</v>
      </c>
      <c r="W12" s="24">
        <f t="shared" si="4"/>
        <v>12300000</v>
      </c>
      <c r="X12" s="25">
        <v>1</v>
      </c>
      <c r="Y12" s="25">
        <v>1</v>
      </c>
      <c r="Z12" s="20" t="s">
        <v>79</v>
      </c>
      <c r="AA12" s="20" t="s">
        <v>80</v>
      </c>
      <c r="AB12" s="20" t="s">
        <v>81</v>
      </c>
      <c r="AC12" s="20">
        <v>9988312</v>
      </c>
      <c r="AD12" s="20" t="s">
        <v>82</v>
      </c>
      <c r="AE12" s="20" t="s">
        <v>83</v>
      </c>
      <c r="AF12" s="26">
        <v>0</v>
      </c>
      <c r="AG12" s="26">
        <v>0</v>
      </c>
      <c r="AH12" s="26">
        <v>0</v>
      </c>
      <c r="AI12" s="36" t="s">
        <v>84</v>
      </c>
      <c r="AJ12" s="27">
        <f t="shared" si="5"/>
        <v>1500000</v>
      </c>
      <c r="AK12" s="27">
        <f t="shared" si="6"/>
        <v>0</v>
      </c>
      <c r="AL12" s="23"/>
      <c r="AM12" s="23"/>
      <c r="AN12" s="23"/>
      <c r="AO12" s="23"/>
      <c r="AP12" s="28" t="s">
        <v>52</v>
      </c>
      <c r="AQ12" s="28" t="s">
        <v>52</v>
      </c>
      <c r="AR12" s="28" t="s">
        <v>53</v>
      </c>
      <c r="AS12" s="28"/>
      <c r="AT12" s="29" t="s">
        <v>54</v>
      </c>
      <c r="AU12" s="29" t="s">
        <v>54</v>
      </c>
      <c r="AV12" s="29"/>
      <c r="AW12" s="29"/>
      <c r="AX12" s="29"/>
    </row>
    <row r="13" spans="1:50" s="30" customFormat="1" ht="195" hidden="1" x14ac:dyDescent="0.25">
      <c r="A13" s="18" t="s">
        <v>60</v>
      </c>
      <c r="B13" s="20">
        <v>2012</v>
      </c>
      <c r="C13" s="20" t="s">
        <v>61</v>
      </c>
      <c r="D13" s="36" t="s">
        <v>85</v>
      </c>
      <c r="E13" s="20" t="s">
        <v>51</v>
      </c>
      <c r="F13" s="20" t="s">
        <v>56</v>
      </c>
      <c r="G13" s="21">
        <v>41681</v>
      </c>
      <c r="H13" s="21">
        <v>41830</v>
      </c>
      <c r="I13" s="32"/>
      <c r="J13" s="26">
        <v>8020000</v>
      </c>
      <c r="K13" s="26">
        <v>8020000</v>
      </c>
      <c r="L13" s="31"/>
      <c r="M13" s="31"/>
      <c r="N13" s="26">
        <v>8020000</v>
      </c>
      <c r="O13" s="26">
        <v>6693989.3099999996</v>
      </c>
      <c r="P13" s="26">
        <v>6692888.96</v>
      </c>
      <c r="Q13" s="24">
        <f t="shared" si="0"/>
        <v>8020000</v>
      </c>
      <c r="R13" s="24">
        <f t="shared" si="0"/>
        <v>8020000</v>
      </c>
      <c r="S13" s="24">
        <f t="shared" si="1"/>
        <v>8020000</v>
      </c>
      <c r="T13" s="24">
        <f t="shared" si="1"/>
        <v>6693989.3099999996</v>
      </c>
      <c r="U13" s="24">
        <f t="shared" si="2"/>
        <v>6692888.96</v>
      </c>
      <c r="V13" s="24">
        <f t="shared" si="3"/>
        <v>6692888.96</v>
      </c>
      <c r="W13" s="24">
        <f t="shared" si="4"/>
        <v>6692888.96</v>
      </c>
      <c r="X13" s="25">
        <v>1</v>
      </c>
      <c r="Y13" s="25">
        <v>1</v>
      </c>
      <c r="Z13" s="20" t="s">
        <v>86</v>
      </c>
      <c r="AA13" s="20" t="s">
        <v>87</v>
      </c>
      <c r="AB13" s="20" t="s">
        <v>88</v>
      </c>
      <c r="AC13" s="20" t="s">
        <v>89</v>
      </c>
      <c r="AD13" s="20" t="s">
        <v>90</v>
      </c>
      <c r="AE13" s="20" t="s">
        <v>91</v>
      </c>
      <c r="AF13" s="26">
        <v>0</v>
      </c>
      <c r="AG13" s="26">
        <v>0</v>
      </c>
      <c r="AH13" s="26">
        <v>138412.99</v>
      </c>
      <c r="AI13" s="20" t="s">
        <v>92</v>
      </c>
      <c r="AJ13" s="27">
        <f t="shared" si="5"/>
        <v>1326010.6900000004</v>
      </c>
      <c r="AK13" s="27">
        <f t="shared" si="6"/>
        <v>1100.3499999996275</v>
      </c>
      <c r="AL13" s="23"/>
      <c r="AM13" s="23"/>
      <c r="AN13" s="23"/>
      <c r="AO13" s="23"/>
      <c r="AP13" s="28" t="s">
        <v>52</v>
      </c>
      <c r="AQ13" s="28" t="s">
        <v>52</v>
      </c>
      <c r="AR13" s="35" t="s">
        <v>58</v>
      </c>
      <c r="AS13" s="28" t="s">
        <v>57</v>
      </c>
      <c r="AT13" s="29" t="s">
        <v>54</v>
      </c>
      <c r="AU13" s="29" t="s">
        <v>54</v>
      </c>
      <c r="AV13" s="29"/>
      <c r="AW13" s="29"/>
      <c r="AX13" s="29"/>
    </row>
    <row r="14" spans="1:50" s="30" customFormat="1" ht="75.75" hidden="1" customHeight="1" x14ac:dyDescent="0.25">
      <c r="A14" s="18" t="s">
        <v>60</v>
      </c>
      <c r="B14" s="20">
        <v>2012</v>
      </c>
      <c r="C14" s="20" t="s">
        <v>61</v>
      </c>
      <c r="D14" s="36" t="s">
        <v>93</v>
      </c>
      <c r="E14" s="20" t="s">
        <v>55</v>
      </c>
      <c r="F14" s="20" t="s">
        <v>57</v>
      </c>
      <c r="G14" s="20"/>
      <c r="H14" s="20"/>
      <c r="I14" s="32"/>
      <c r="J14" s="26">
        <v>1500000</v>
      </c>
      <c r="K14" s="26">
        <v>0</v>
      </c>
      <c r="L14" s="31"/>
      <c r="M14" s="31">
        <v>0</v>
      </c>
      <c r="N14" s="41" t="s">
        <v>94</v>
      </c>
      <c r="O14" s="26">
        <v>0</v>
      </c>
      <c r="P14" s="26">
        <v>0</v>
      </c>
      <c r="Q14" s="25"/>
      <c r="R14" s="24">
        <f t="shared" si="0"/>
        <v>0</v>
      </c>
      <c r="S14" s="25"/>
      <c r="T14" s="24">
        <f t="shared" si="1"/>
        <v>0</v>
      </c>
      <c r="U14" s="24">
        <f t="shared" si="2"/>
        <v>0</v>
      </c>
      <c r="V14" s="24">
        <f t="shared" si="3"/>
        <v>0</v>
      </c>
      <c r="W14" s="24">
        <f t="shared" si="4"/>
        <v>0</v>
      </c>
      <c r="X14" s="25">
        <v>0</v>
      </c>
      <c r="Y14" s="25">
        <v>0</v>
      </c>
      <c r="Z14" s="20" t="s">
        <v>95</v>
      </c>
      <c r="AA14" s="20" t="s">
        <v>96</v>
      </c>
      <c r="AB14" s="20"/>
      <c r="AC14" s="20"/>
      <c r="AD14" s="20"/>
      <c r="AE14" s="20"/>
      <c r="AF14" s="26"/>
      <c r="AG14" s="26"/>
      <c r="AH14" s="26"/>
      <c r="AI14" s="20" t="s">
        <v>97</v>
      </c>
      <c r="AJ14" s="27">
        <f t="shared" si="5"/>
        <v>0</v>
      </c>
      <c r="AK14" s="27">
        <f t="shared" si="6"/>
        <v>0</v>
      </c>
      <c r="AL14" s="23"/>
      <c r="AM14" s="23"/>
      <c r="AN14" s="23"/>
      <c r="AO14" s="23"/>
      <c r="AP14" s="28" t="s">
        <v>98</v>
      </c>
      <c r="AQ14" s="28" t="s">
        <v>98</v>
      </c>
      <c r="AR14" s="28"/>
      <c r="AS14" s="28"/>
      <c r="AT14" s="29"/>
      <c r="AU14" s="29"/>
      <c r="AV14" s="29"/>
      <c r="AW14" s="29"/>
      <c r="AX14" s="29"/>
    </row>
    <row r="15" spans="1:50" s="30" customFormat="1" ht="90" hidden="1" customHeight="1" x14ac:dyDescent="0.25">
      <c r="A15" s="18" t="s">
        <v>60</v>
      </c>
      <c r="B15" s="20">
        <v>2012</v>
      </c>
      <c r="C15" s="20" t="s">
        <v>61</v>
      </c>
      <c r="D15" s="36" t="s">
        <v>99</v>
      </c>
      <c r="E15" s="20" t="s">
        <v>55</v>
      </c>
      <c r="F15" s="20" t="s">
        <v>57</v>
      </c>
      <c r="G15" s="34">
        <v>41527</v>
      </c>
      <c r="H15" s="34">
        <v>41641</v>
      </c>
      <c r="I15" s="32"/>
      <c r="J15" s="26">
        <v>2180000</v>
      </c>
      <c r="K15" s="26">
        <v>2180000</v>
      </c>
      <c r="L15" s="31"/>
      <c r="M15" s="31"/>
      <c r="N15" s="26">
        <v>2180000</v>
      </c>
      <c r="O15" s="26">
        <v>1980318.73</v>
      </c>
      <c r="P15" s="26">
        <v>1965408.1</v>
      </c>
      <c r="Q15" s="24">
        <f>J15</f>
        <v>2180000</v>
      </c>
      <c r="R15" s="24">
        <f t="shared" si="0"/>
        <v>2180000</v>
      </c>
      <c r="S15" s="24">
        <f>N15</f>
        <v>2180000</v>
      </c>
      <c r="T15" s="24">
        <f t="shared" si="1"/>
        <v>1980318.73</v>
      </c>
      <c r="U15" s="24">
        <f t="shared" si="2"/>
        <v>1965408.1</v>
      </c>
      <c r="V15" s="24">
        <f t="shared" si="3"/>
        <v>1965408.1</v>
      </c>
      <c r="W15" s="24">
        <f t="shared" si="4"/>
        <v>1965408.1</v>
      </c>
      <c r="X15" s="25">
        <v>1</v>
      </c>
      <c r="Y15" s="25">
        <v>0.98499999999999999</v>
      </c>
      <c r="Z15" s="20" t="s">
        <v>100</v>
      </c>
      <c r="AA15" s="20" t="s">
        <v>59</v>
      </c>
      <c r="AB15" s="20" t="s">
        <v>76</v>
      </c>
      <c r="AC15" s="20" t="s">
        <v>101</v>
      </c>
      <c r="AD15" s="20" t="s">
        <v>102</v>
      </c>
      <c r="AE15" s="20" t="s">
        <v>103</v>
      </c>
      <c r="AF15" s="26"/>
      <c r="AG15" s="26"/>
      <c r="AH15" s="26"/>
      <c r="AI15" s="20"/>
      <c r="AJ15" s="27">
        <f t="shared" si="5"/>
        <v>199681.27000000002</v>
      </c>
      <c r="AK15" s="27">
        <f t="shared" si="6"/>
        <v>14910.629999999888</v>
      </c>
      <c r="AL15" s="23"/>
      <c r="AM15" s="23"/>
      <c r="AN15" s="23"/>
      <c r="AO15" s="23"/>
      <c r="AP15" s="28" t="s">
        <v>52</v>
      </c>
      <c r="AQ15" s="28" t="s">
        <v>52</v>
      </c>
      <c r="AR15" s="28" t="s">
        <v>53</v>
      </c>
      <c r="AS15" s="28"/>
      <c r="AT15" s="29" t="s">
        <v>54</v>
      </c>
      <c r="AU15" s="29" t="s">
        <v>54</v>
      </c>
      <c r="AV15" s="29"/>
      <c r="AW15" s="29"/>
      <c r="AX15" s="29"/>
    </row>
    <row r="16" spans="1:50" s="30" customFormat="1" ht="45" hidden="1" customHeight="1" x14ac:dyDescent="0.25">
      <c r="A16" s="18" t="s">
        <v>60</v>
      </c>
      <c r="B16" s="20">
        <v>2013</v>
      </c>
      <c r="C16" s="20" t="s">
        <v>61</v>
      </c>
      <c r="D16" s="36" t="s">
        <v>106</v>
      </c>
      <c r="E16" s="20" t="s">
        <v>107</v>
      </c>
      <c r="F16" s="20" t="s">
        <v>61</v>
      </c>
      <c r="G16" s="38">
        <v>41405</v>
      </c>
      <c r="H16" s="38">
        <v>41788</v>
      </c>
      <c r="I16" s="32">
        <v>6</v>
      </c>
      <c r="J16" s="26">
        <v>1300000</v>
      </c>
      <c r="K16" s="26">
        <v>1300000</v>
      </c>
      <c r="L16" s="31"/>
      <c r="M16" s="31"/>
      <c r="N16" s="26">
        <v>1300000</v>
      </c>
      <c r="O16" s="26">
        <v>427383.3</v>
      </c>
      <c r="P16" s="26">
        <v>427383.3</v>
      </c>
      <c r="Q16" s="23">
        <f t="shared" ref="Q16:Q20" si="7">J16</f>
        <v>1300000</v>
      </c>
      <c r="R16" s="24">
        <f t="shared" si="0"/>
        <v>1300000</v>
      </c>
      <c r="S16" s="24">
        <f t="shared" ref="S16:S19" si="8">R16</f>
        <v>1300000</v>
      </c>
      <c r="T16" s="23">
        <f t="shared" si="1"/>
        <v>427383.3</v>
      </c>
      <c r="U16" s="24">
        <f t="shared" si="2"/>
        <v>427383.3</v>
      </c>
      <c r="V16" s="24">
        <f t="shared" si="3"/>
        <v>427383.3</v>
      </c>
      <c r="W16" s="23">
        <f t="shared" si="4"/>
        <v>427383.3</v>
      </c>
      <c r="X16" s="43">
        <v>1</v>
      </c>
      <c r="Y16" s="43">
        <f>V16/O16</f>
        <v>1</v>
      </c>
      <c r="Z16" s="20" t="s">
        <v>108</v>
      </c>
      <c r="AA16" s="20" t="s">
        <v>61</v>
      </c>
      <c r="AB16" s="20" t="s">
        <v>109</v>
      </c>
      <c r="AC16" s="37">
        <v>24100026328</v>
      </c>
      <c r="AD16" s="20" t="s">
        <v>110</v>
      </c>
      <c r="AE16" s="37" t="s">
        <v>111</v>
      </c>
      <c r="AF16" s="26">
        <v>10514.09</v>
      </c>
      <c r="AG16" s="26">
        <v>0</v>
      </c>
      <c r="AH16" s="26">
        <v>881243.95</v>
      </c>
      <c r="AI16" s="36" t="s">
        <v>112</v>
      </c>
      <c r="AJ16" s="27">
        <f t="shared" si="5"/>
        <v>872616.7</v>
      </c>
      <c r="AK16" s="27">
        <f t="shared" si="6"/>
        <v>0</v>
      </c>
      <c r="AL16" s="23"/>
      <c r="AM16" s="23"/>
      <c r="AN16" s="23"/>
      <c r="AO16" s="23"/>
      <c r="AP16" s="28" t="s">
        <v>52</v>
      </c>
      <c r="AQ16" s="28" t="s">
        <v>52</v>
      </c>
      <c r="AR16" s="35" t="s">
        <v>105</v>
      </c>
      <c r="AS16" s="28" t="s">
        <v>57</v>
      </c>
      <c r="AT16" s="29"/>
      <c r="AU16" s="29"/>
      <c r="AV16" s="29"/>
      <c r="AW16" s="29"/>
      <c r="AX16" s="29"/>
    </row>
    <row r="17" spans="1:50" s="30" customFormat="1" ht="60" hidden="1" x14ac:dyDescent="0.25">
      <c r="A17" s="18" t="s">
        <v>60</v>
      </c>
      <c r="B17" s="20">
        <v>2013</v>
      </c>
      <c r="C17" s="20" t="s">
        <v>61</v>
      </c>
      <c r="D17" s="36" t="s">
        <v>113</v>
      </c>
      <c r="E17" s="20" t="s">
        <v>51</v>
      </c>
      <c r="F17" s="20" t="s">
        <v>56</v>
      </c>
      <c r="G17" s="34">
        <v>41681</v>
      </c>
      <c r="H17" s="34">
        <v>41770</v>
      </c>
      <c r="I17" s="32"/>
      <c r="J17" s="26">
        <v>5000000</v>
      </c>
      <c r="K17" s="26">
        <v>5000000</v>
      </c>
      <c r="L17" s="31"/>
      <c r="M17" s="31"/>
      <c r="N17" s="26">
        <v>5000000</v>
      </c>
      <c r="O17" s="26">
        <v>4964868.5</v>
      </c>
      <c r="P17" s="26">
        <v>4952194.4800000004</v>
      </c>
      <c r="Q17" s="23">
        <f t="shared" si="7"/>
        <v>5000000</v>
      </c>
      <c r="R17" s="24">
        <f t="shared" si="0"/>
        <v>5000000</v>
      </c>
      <c r="S17" s="24">
        <f t="shared" si="8"/>
        <v>5000000</v>
      </c>
      <c r="T17" s="23">
        <f t="shared" si="1"/>
        <v>4964868.5</v>
      </c>
      <c r="U17" s="24">
        <f t="shared" si="2"/>
        <v>4952194.4800000004</v>
      </c>
      <c r="V17" s="24">
        <f t="shared" si="3"/>
        <v>4952194.4800000004</v>
      </c>
      <c r="W17" s="23">
        <f t="shared" si="4"/>
        <v>4952194.4800000004</v>
      </c>
      <c r="X17" s="43">
        <v>1</v>
      </c>
      <c r="Y17" s="43">
        <f>V17/O17</f>
        <v>0.99744725968069459</v>
      </c>
      <c r="Z17" s="20" t="s">
        <v>114</v>
      </c>
      <c r="AA17" s="20" t="s">
        <v>61</v>
      </c>
      <c r="AB17" s="20"/>
      <c r="AC17" s="20" t="s">
        <v>115</v>
      </c>
      <c r="AD17" s="20" t="s">
        <v>116</v>
      </c>
      <c r="AE17" s="37" t="s">
        <v>117</v>
      </c>
      <c r="AF17" s="26">
        <v>0</v>
      </c>
      <c r="AG17" s="26">
        <v>0</v>
      </c>
      <c r="AH17" s="26">
        <v>237.9</v>
      </c>
      <c r="AI17" s="36" t="s">
        <v>118</v>
      </c>
      <c r="AJ17" s="27">
        <f t="shared" si="5"/>
        <v>35131.5</v>
      </c>
      <c r="AK17" s="27">
        <f t="shared" si="6"/>
        <v>12674.019999999553</v>
      </c>
      <c r="AL17" s="23"/>
      <c r="AM17" s="23"/>
      <c r="AN17" s="23">
        <v>47805.52</v>
      </c>
      <c r="AO17" s="23">
        <f>122178.3-AN17</f>
        <v>74372.78</v>
      </c>
      <c r="AP17" s="28" t="s">
        <v>52</v>
      </c>
      <c r="AQ17" s="28" t="s">
        <v>52</v>
      </c>
      <c r="AR17" s="44" t="s">
        <v>119</v>
      </c>
      <c r="AS17" s="28" t="s">
        <v>57</v>
      </c>
      <c r="AT17" s="29" t="s">
        <v>54</v>
      </c>
      <c r="AU17" s="29" t="s">
        <v>54</v>
      </c>
      <c r="AV17" s="29"/>
      <c r="AW17" s="29"/>
      <c r="AX17" s="29"/>
    </row>
    <row r="18" spans="1:50" s="30" customFormat="1" ht="90" hidden="1" customHeight="1" x14ac:dyDescent="0.25">
      <c r="A18" s="18" t="s">
        <v>60</v>
      </c>
      <c r="B18" s="20">
        <v>2013</v>
      </c>
      <c r="C18" s="20" t="s">
        <v>77</v>
      </c>
      <c r="D18" s="36" t="s">
        <v>120</v>
      </c>
      <c r="E18" s="20" t="s">
        <v>51</v>
      </c>
      <c r="F18" s="20" t="s">
        <v>77</v>
      </c>
      <c r="G18" s="34">
        <v>41640</v>
      </c>
      <c r="H18" s="34">
        <v>41789</v>
      </c>
      <c r="I18" s="32">
        <v>172000</v>
      </c>
      <c r="J18" s="26">
        <v>2500000</v>
      </c>
      <c r="K18" s="26">
        <v>2500000</v>
      </c>
      <c r="L18" s="31"/>
      <c r="M18" s="31"/>
      <c r="N18" s="26">
        <v>2500000</v>
      </c>
      <c r="O18" s="26">
        <v>2500000</v>
      </c>
      <c r="P18" s="26">
        <v>2500000</v>
      </c>
      <c r="Q18" s="23">
        <f t="shared" si="7"/>
        <v>2500000</v>
      </c>
      <c r="R18" s="24">
        <f t="shared" si="0"/>
        <v>2500000</v>
      </c>
      <c r="S18" s="24">
        <f t="shared" si="8"/>
        <v>2500000</v>
      </c>
      <c r="T18" s="23">
        <f t="shared" si="1"/>
        <v>2500000</v>
      </c>
      <c r="U18" s="24">
        <f t="shared" si="2"/>
        <v>2500000</v>
      </c>
      <c r="V18" s="24">
        <f t="shared" si="3"/>
        <v>2500000</v>
      </c>
      <c r="W18" s="23">
        <f t="shared" si="4"/>
        <v>2500000</v>
      </c>
      <c r="X18" s="43">
        <v>1</v>
      </c>
      <c r="Y18" s="43">
        <f>V18/O18</f>
        <v>1</v>
      </c>
      <c r="Z18" s="20" t="s">
        <v>121</v>
      </c>
      <c r="AA18" s="20" t="s">
        <v>77</v>
      </c>
      <c r="AB18" s="20" t="s">
        <v>81</v>
      </c>
      <c r="AC18" s="20">
        <v>10274454</v>
      </c>
      <c r="AD18" s="20" t="s">
        <v>82</v>
      </c>
      <c r="AE18" s="20" t="s">
        <v>122</v>
      </c>
      <c r="AF18" s="26">
        <v>12120.57</v>
      </c>
      <c r="AG18" s="26">
        <v>0</v>
      </c>
      <c r="AH18" s="26">
        <v>12910.7</v>
      </c>
      <c r="AI18" s="36" t="s">
        <v>123</v>
      </c>
      <c r="AJ18" s="27">
        <f t="shared" si="5"/>
        <v>0</v>
      </c>
      <c r="AK18" s="27">
        <f t="shared" si="6"/>
        <v>0</v>
      </c>
      <c r="AL18" s="23"/>
      <c r="AM18" s="23"/>
      <c r="AN18" s="23"/>
      <c r="AO18" s="23"/>
      <c r="AP18" s="28" t="s">
        <v>52</v>
      </c>
      <c r="AQ18" s="28" t="s">
        <v>52</v>
      </c>
      <c r="AR18" s="28" t="s">
        <v>53</v>
      </c>
      <c r="AS18" s="28"/>
      <c r="AT18" s="29" t="s">
        <v>54</v>
      </c>
      <c r="AU18" s="29" t="s">
        <v>54</v>
      </c>
      <c r="AV18" s="29"/>
      <c r="AW18" s="29"/>
      <c r="AX18" s="29"/>
    </row>
    <row r="19" spans="1:50" s="30" customFormat="1" ht="30" hidden="1" customHeight="1" x14ac:dyDescent="0.25">
      <c r="A19" s="18" t="s">
        <v>60</v>
      </c>
      <c r="B19" s="20">
        <v>2013</v>
      </c>
      <c r="C19" s="20" t="s">
        <v>124</v>
      </c>
      <c r="D19" s="36" t="s">
        <v>125</v>
      </c>
      <c r="E19" s="20" t="s">
        <v>51</v>
      </c>
      <c r="F19" s="20" t="s">
        <v>124</v>
      </c>
      <c r="G19" s="34">
        <v>41646</v>
      </c>
      <c r="H19" s="34">
        <v>41806</v>
      </c>
      <c r="I19" s="32">
        <v>70620</v>
      </c>
      <c r="J19" s="26">
        <v>7700000</v>
      </c>
      <c r="K19" s="26">
        <v>8734758</v>
      </c>
      <c r="L19" s="31">
        <v>1034758</v>
      </c>
      <c r="M19" s="31"/>
      <c r="N19" s="26">
        <v>8734758</v>
      </c>
      <c r="O19" s="23">
        <v>8734758</v>
      </c>
      <c r="P19" s="26">
        <v>8734758</v>
      </c>
      <c r="Q19" s="23">
        <f t="shared" si="7"/>
        <v>7700000</v>
      </c>
      <c r="R19" s="24">
        <f t="shared" si="0"/>
        <v>8734758</v>
      </c>
      <c r="S19" s="24">
        <f t="shared" si="8"/>
        <v>8734758</v>
      </c>
      <c r="T19" s="23">
        <f>O19</f>
        <v>8734758</v>
      </c>
      <c r="U19" s="24">
        <f t="shared" si="2"/>
        <v>8734758</v>
      </c>
      <c r="V19" s="24">
        <f t="shared" si="3"/>
        <v>8734758</v>
      </c>
      <c r="W19" s="23">
        <f t="shared" si="4"/>
        <v>8734758</v>
      </c>
      <c r="X19" s="43">
        <v>1</v>
      </c>
      <c r="Y19" s="43">
        <f>V19/O19</f>
        <v>1</v>
      </c>
      <c r="Z19" s="20" t="s">
        <v>126</v>
      </c>
      <c r="AA19" s="20" t="s">
        <v>127</v>
      </c>
      <c r="AB19" s="20" t="s">
        <v>128</v>
      </c>
      <c r="AC19" s="20" t="s">
        <v>129</v>
      </c>
      <c r="AD19" s="20" t="s">
        <v>130</v>
      </c>
      <c r="AE19" s="20" t="s">
        <v>131</v>
      </c>
      <c r="AF19" s="26">
        <v>0</v>
      </c>
      <c r="AG19" s="26">
        <v>0</v>
      </c>
      <c r="AH19" s="26">
        <v>30870.62</v>
      </c>
      <c r="AI19" s="20" t="s">
        <v>132</v>
      </c>
      <c r="AJ19" s="27">
        <f t="shared" si="5"/>
        <v>0</v>
      </c>
      <c r="AK19" s="27">
        <f t="shared" si="6"/>
        <v>0</v>
      </c>
      <c r="AL19" s="23"/>
      <c r="AM19" s="23"/>
      <c r="AN19" s="23"/>
      <c r="AO19" s="23"/>
      <c r="AP19" s="28" t="s">
        <v>52</v>
      </c>
      <c r="AQ19" s="28" t="s">
        <v>52</v>
      </c>
      <c r="AR19" s="35" t="s">
        <v>105</v>
      </c>
      <c r="AS19" s="28" t="s">
        <v>57</v>
      </c>
      <c r="AT19" s="29"/>
      <c r="AU19" s="29"/>
      <c r="AV19" s="29"/>
      <c r="AW19" s="29"/>
      <c r="AX19" s="29"/>
    </row>
    <row r="20" spans="1:50" s="30" customFormat="1" ht="30" hidden="1" customHeight="1" x14ac:dyDescent="0.25">
      <c r="A20" s="18" t="s">
        <v>60</v>
      </c>
      <c r="B20" s="20">
        <v>2013</v>
      </c>
      <c r="C20" s="20" t="s">
        <v>61</v>
      </c>
      <c r="D20" s="36" t="s">
        <v>133</v>
      </c>
      <c r="E20" s="20" t="s">
        <v>51</v>
      </c>
      <c r="F20" s="20" t="s">
        <v>61</v>
      </c>
      <c r="G20" s="34">
        <v>41656</v>
      </c>
      <c r="H20" s="34">
        <v>41775</v>
      </c>
      <c r="I20" s="32" t="s">
        <v>134</v>
      </c>
      <c r="J20" s="26">
        <v>5000000</v>
      </c>
      <c r="K20" s="26">
        <v>5000000</v>
      </c>
      <c r="L20" s="31"/>
      <c r="M20" s="31"/>
      <c r="N20" s="26">
        <v>3000000</v>
      </c>
      <c r="O20" s="26">
        <v>4997246.12</v>
      </c>
      <c r="P20" s="26">
        <v>4997246.12</v>
      </c>
      <c r="Q20" s="23">
        <f t="shared" si="7"/>
        <v>5000000</v>
      </c>
      <c r="R20" s="24">
        <f t="shared" si="0"/>
        <v>5000000</v>
      </c>
      <c r="S20" s="24">
        <f>N20</f>
        <v>3000000</v>
      </c>
      <c r="T20" s="23">
        <f t="shared" si="1"/>
        <v>4997246.12</v>
      </c>
      <c r="U20" s="24">
        <f t="shared" si="2"/>
        <v>4997246.12</v>
      </c>
      <c r="V20" s="24">
        <f t="shared" si="3"/>
        <v>4997246.12</v>
      </c>
      <c r="W20" s="23">
        <f t="shared" si="4"/>
        <v>4997246.12</v>
      </c>
      <c r="X20" s="43">
        <v>1</v>
      </c>
      <c r="Y20" s="43">
        <f>V20/O20</f>
        <v>1</v>
      </c>
      <c r="Z20" s="20" t="s">
        <v>135</v>
      </c>
      <c r="AA20" s="20" t="s">
        <v>136</v>
      </c>
      <c r="AB20" s="20" t="s">
        <v>109</v>
      </c>
      <c r="AC20" s="20">
        <v>24100026301</v>
      </c>
      <c r="AD20" s="20" t="s">
        <v>110</v>
      </c>
      <c r="AE20" s="37" t="s">
        <v>137</v>
      </c>
      <c r="AF20" s="26">
        <v>15584.72</v>
      </c>
      <c r="AG20" s="26"/>
      <c r="AH20" s="26">
        <v>1086726.92</v>
      </c>
      <c r="AI20" s="36" t="s">
        <v>138</v>
      </c>
      <c r="AJ20" s="27">
        <f t="shared" si="5"/>
        <v>2753.8799999998882</v>
      </c>
      <c r="AK20" s="27">
        <f t="shared" si="6"/>
        <v>0</v>
      </c>
      <c r="AL20" s="23"/>
      <c r="AM20" s="23"/>
      <c r="AN20" s="23"/>
      <c r="AO20" s="23"/>
      <c r="AP20" s="28" t="s">
        <v>52</v>
      </c>
      <c r="AQ20" s="28" t="s">
        <v>52</v>
      </c>
      <c r="AR20" s="28" t="s">
        <v>53</v>
      </c>
      <c r="AS20" s="28"/>
      <c r="AT20" s="29" t="s">
        <v>54</v>
      </c>
      <c r="AU20" s="29" t="s">
        <v>54</v>
      </c>
      <c r="AV20" s="29"/>
      <c r="AW20" s="29"/>
      <c r="AX20" s="29"/>
    </row>
    <row r="21" spans="1:50" s="30" customFormat="1" ht="45" hidden="1" customHeight="1" x14ac:dyDescent="0.25">
      <c r="A21" s="18" t="s">
        <v>60</v>
      </c>
      <c r="B21" s="20">
        <v>2013</v>
      </c>
      <c r="C21" s="20" t="s">
        <v>139</v>
      </c>
      <c r="D21" s="36" t="s">
        <v>140</v>
      </c>
      <c r="E21" s="20" t="s">
        <v>55</v>
      </c>
      <c r="F21" s="20" t="s">
        <v>57</v>
      </c>
      <c r="G21" s="20"/>
      <c r="H21" s="20"/>
      <c r="I21" s="32"/>
      <c r="J21" s="26"/>
      <c r="K21" s="26"/>
      <c r="L21" s="31"/>
      <c r="M21" s="31"/>
      <c r="N21" s="26"/>
      <c r="O21" s="26"/>
      <c r="P21" s="26"/>
      <c r="Q21" s="24"/>
      <c r="R21" s="24">
        <f t="shared" si="0"/>
        <v>0</v>
      </c>
      <c r="S21" s="24"/>
      <c r="T21" s="25"/>
      <c r="U21" s="25"/>
      <c r="V21" s="24"/>
      <c r="W21" s="18"/>
      <c r="X21" s="18"/>
      <c r="Y21" s="18"/>
      <c r="Z21" s="20"/>
      <c r="AA21" s="20"/>
      <c r="AB21" s="20" t="s">
        <v>88</v>
      </c>
      <c r="AC21" s="20">
        <v>217577050</v>
      </c>
      <c r="AD21" s="20" t="s">
        <v>141</v>
      </c>
      <c r="AE21" s="20" t="s">
        <v>142</v>
      </c>
      <c r="AF21" s="26">
        <v>282.31</v>
      </c>
      <c r="AG21" s="26"/>
      <c r="AH21" s="26">
        <v>108405.95</v>
      </c>
      <c r="AI21" s="20" t="s">
        <v>143</v>
      </c>
      <c r="AJ21" s="27">
        <f t="shared" si="5"/>
        <v>0</v>
      </c>
      <c r="AK21" s="27">
        <f t="shared" si="6"/>
        <v>0</v>
      </c>
      <c r="AL21" s="23"/>
      <c r="AM21" s="23"/>
      <c r="AN21" s="23"/>
      <c r="AO21" s="23"/>
      <c r="AP21" s="33"/>
      <c r="AQ21" s="28"/>
      <c r="AR21" s="28"/>
      <c r="AS21" s="28"/>
      <c r="AT21" s="29"/>
      <c r="AU21" s="29"/>
      <c r="AV21" s="29"/>
      <c r="AW21" s="29"/>
      <c r="AX21" s="29"/>
    </row>
    <row r="22" spans="1:50" s="30" customFormat="1" ht="60" hidden="1" customHeight="1" x14ac:dyDescent="0.25">
      <c r="A22" s="18" t="s">
        <v>60</v>
      </c>
      <c r="B22" s="20">
        <v>2013</v>
      </c>
      <c r="C22" s="20" t="s">
        <v>61</v>
      </c>
      <c r="D22" s="45" t="s">
        <v>144</v>
      </c>
      <c r="E22" s="20" t="s">
        <v>55</v>
      </c>
      <c r="F22" s="20" t="s">
        <v>57</v>
      </c>
      <c r="G22" s="20"/>
      <c r="H22" s="20"/>
      <c r="I22" s="32"/>
      <c r="J22" s="26">
        <v>517379</v>
      </c>
      <c r="K22" s="26">
        <v>0</v>
      </c>
      <c r="L22" s="31"/>
      <c r="M22" s="31"/>
      <c r="N22" s="26">
        <v>462165.3</v>
      </c>
      <c r="O22" s="26">
        <v>0</v>
      </c>
      <c r="P22" s="26">
        <v>0</v>
      </c>
      <c r="Q22" s="23">
        <f t="shared" ref="Q22:R31" si="9">J22</f>
        <v>517379</v>
      </c>
      <c r="R22" s="24">
        <f t="shared" si="0"/>
        <v>0</v>
      </c>
      <c r="S22" s="23">
        <v>0</v>
      </c>
      <c r="T22" s="23">
        <f t="shared" ref="T22:T31" si="10">O22</f>
        <v>0</v>
      </c>
      <c r="U22" s="24">
        <f t="shared" ref="U22:U31" si="11">V22</f>
        <v>0</v>
      </c>
      <c r="V22" s="24">
        <f t="shared" ref="V22:V31" si="12">P22</f>
        <v>0</v>
      </c>
      <c r="W22" s="23">
        <f t="shared" ref="W22:W31" si="13">V22</f>
        <v>0</v>
      </c>
      <c r="X22" s="43">
        <v>0</v>
      </c>
      <c r="Y22" s="43">
        <v>0</v>
      </c>
      <c r="Z22" s="20"/>
      <c r="AA22" s="20"/>
      <c r="AB22" s="20"/>
      <c r="AC22" s="20"/>
      <c r="AD22" s="20"/>
      <c r="AE22" s="20"/>
      <c r="AF22" s="26"/>
      <c r="AG22" s="26"/>
      <c r="AH22" s="26"/>
      <c r="AI22" s="20" t="s">
        <v>145</v>
      </c>
      <c r="AJ22" s="27">
        <f t="shared" si="5"/>
        <v>0</v>
      </c>
      <c r="AK22" s="27">
        <f t="shared" si="6"/>
        <v>0</v>
      </c>
      <c r="AL22" s="23"/>
      <c r="AM22" s="23"/>
      <c r="AN22" s="23"/>
      <c r="AO22" s="23"/>
      <c r="AP22" s="28" t="s">
        <v>98</v>
      </c>
      <c r="AQ22" s="28" t="s">
        <v>98</v>
      </c>
      <c r="AR22" s="28"/>
      <c r="AS22" s="28"/>
      <c r="AT22" s="29"/>
      <c r="AU22" s="29"/>
      <c r="AV22" s="29"/>
      <c r="AW22" s="29"/>
      <c r="AX22" s="29"/>
    </row>
    <row r="23" spans="1:50" s="30" customFormat="1" ht="60" hidden="1" customHeight="1" x14ac:dyDescent="0.25">
      <c r="A23" s="18" t="s">
        <v>60</v>
      </c>
      <c r="B23" s="20">
        <v>2013</v>
      </c>
      <c r="C23" s="20" t="s">
        <v>77</v>
      </c>
      <c r="D23" s="45" t="s">
        <v>146</v>
      </c>
      <c r="E23" s="20" t="s">
        <v>55</v>
      </c>
      <c r="F23" s="20" t="s">
        <v>57</v>
      </c>
      <c r="G23" s="20"/>
      <c r="H23" s="20"/>
      <c r="I23" s="32"/>
      <c r="J23" s="26">
        <v>517379</v>
      </c>
      <c r="K23" s="26">
        <v>0</v>
      </c>
      <c r="L23" s="31"/>
      <c r="M23" s="31"/>
      <c r="N23" s="26">
        <v>462165.3</v>
      </c>
      <c r="O23" s="26">
        <v>0</v>
      </c>
      <c r="P23" s="26">
        <v>0</v>
      </c>
      <c r="Q23" s="23">
        <f t="shared" si="9"/>
        <v>517379</v>
      </c>
      <c r="R23" s="24">
        <f t="shared" si="0"/>
        <v>0</v>
      </c>
      <c r="S23" s="23">
        <v>0</v>
      </c>
      <c r="T23" s="23">
        <f t="shared" si="10"/>
        <v>0</v>
      </c>
      <c r="U23" s="24">
        <f t="shared" si="11"/>
        <v>0</v>
      </c>
      <c r="V23" s="24">
        <f t="shared" si="12"/>
        <v>0</v>
      </c>
      <c r="W23" s="23">
        <f t="shared" si="13"/>
        <v>0</v>
      </c>
      <c r="X23" s="43">
        <v>0</v>
      </c>
      <c r="Y23" s="43">
        <v>0</v>
      </c>
      <c r="Z23" s="20"/>
      <c r="AA23" s="20"/>
      <c r="AB23" s="20"/>
      <c r="AC23" s="20"/>
      <c r="AD23" s="20"/>
      <c r="AE23" s="20"/>
      <c r="AF23" s="26"/>
      <c r="AG23" s="26"/>
      <c r="AH23" s="26"/>
      <c r="AI23" s="20" t="s">
        <v>147</v>
      </c>
      <c r="AJ23" s="27">
        <f t="shared" si="5"/>
        <v>0</v>
      </c>
      <c r="AK23" s="27">
        <f t="shared" si="6"/>
        <v>0</v>
      </c>
      <c r="AL23" s="23"/>
      <c r="AM23" s="23"/>
      <c r="AN23" s="23"/>
      <c r="AO23" s="23"/>
      <c r="AP23" s="28" t="s">
        <v>98</v>
      </c>
      <c r="AQ23" s="28" t="s">
        <v>98</v>
      </c>
      <c r="AR23" s="28"/>
      <c r="AS23" s="28"/>
      <c r="AT23" s="29"/>
      <c r="AU23" s="29"/>
      <c r="AV23" s="29"/>
      <c r="AW23" s="29"/>
      <c r="AX23" s="29"/>
    </row>
    <row r="24" spans="1:50" s="30" customFormat="1" ht="60" hidden="1" customHeight="1" x14ac:dyDescent="0.25">
      <c r="A24" s="18" t="s">
        <v>60</v>
      </c>
      <c r="B24" s="20">
        <v>2013</v>
      </c>
      <c r="C24" s="20" t="s">
        <v>124</v>
      </c>
      <c r="D24" s="45" t="s">
        <v>148</v>
      </c>
      <c r="E24" s="20" t="s">
        <v>55</v>
      </c>
      <c r="F24" s="20" t="s">
        <v>57</v>
      </c>
      <c r="G24" s="46">
        <v>41659</v>
      </c>
      <c r="H24" s="46">
        <v>41932</v>
      </c>
      <c r="I24" s="32"/>
      <c r="J24" s="26">
        <v>517379</v>
      </c>
      <c r="K24" s="26">
        <v>517379</v>
      </c>
      <c r="L24" s="31"/>
      <c r="M24" s="31"/>
      <c r="N24" s="26">
        <v>517379</v>
      </c>
      <c r="O24" s="26">
        <v>515040</v>
      </c>
      <c r="P24" s="26">
        <v>515040</v>
      </c>
      <c r="Q24" s="23">
        <f t="shared" si="9"/>
        <v>517379</v>
      </c>
      <c r="R24" s="24">
        <f t="shared" si="0"/>
        <v>517379</v>
      </c>
      <c r="S24" s="24">
        <f t="shared" ref="S24:S31" si="14">R24</f>
        <v>517379</v>
      </c>
      <c r="T24" s="23">
        <f t="shared" si="10"/>
        <v>515040</v>
      </c>
      <c r="U24" s="24">
        <f t="shared" si="11"/>
        <v>515040</v>
      </c>
      <c r="V24" s="24">
        <f t="shared" si="12"/>
        <v>515040</v>
      </c>
      <c r="W24" s="23">
        <f t="shared" si="13"/>
        <v>515040</v>
      </c>
      <c r="X24" s="47">
        <v>1</v>
      </c>
      <c r="Y24" s="47">
        <f t="shared" ref="Y24" si="15">W24/T24</f>
        <v>1</v>
      </c>
      <c r="Z24" s="20"/>
      <c r="AA24" s="20"/>
      <c r="AB24" s="20"/>
      <c r="AC24" s="20"/>
      <c r="AD24" s="20"/>
      <c r="AE24" s="20"/>
      <c r="AF24" s="26"/>
      <c r="AG24" s="26"/>
      <c r="AH24" s="26"/>
      <c r="AI24" s="20"/>
      <c r="AJ24" s="27">
        <f t="shared" si="5"/>
        <v>2339</v>
      </c>
      <c r="AK24" s="27">
        <f t="shared" si="6"/>
        <v>0</v>
      </c>
      <c r="AL24" s="23"/>
      <c r="AM24" s="23"/>
      <c r="AN24" s="23"/>
      <c r="AO24" s="23"/>
      <c r="AP24" s="28" t="s">
        <v>52</v>
      </c>
      <c r="AQ24" s="28" t="s">
        <v>52</v>
      </c>
      <c r="AR24" s="28" t="s">
        <v>104</v>
      </c>
      <c r="AS24" s="28"/>
      <c r="AT24" s="29"/>
      <c r="AU24" s="29"/>
      <c r="AV24" s="29"/>
      <c r="AW24" s="29"/>
      <c r="AX24" s="29"/>
    </row>
    <row r="25" spans="1:50" s="30" customFormat="1" ht="45" hidden="1" customHeight="1" x14ac:dyDescent="0.25">
      <c r="A25" s="18" t="s">
        <v>60</v>
      </c>
      <c r="B25" s="20">
        <v>2013</v>
      </c>
      <c r="C25" s="20" t="s">
        <v>139</v>
      </c>
      <c r="D25" s="45" t="s">
        <v>149</v>
      </c>
      <c r="E25" s="20" t="s">
        <v>55</v>
      </c>
      <c r="F25" s="20" t="s">
        <v>57</v>
      </c>
      <c r="G25" s="34">
        <v>41635</v>
      </c>
      <c r="H25" s="34">
        <v>41869</v>
      </c>
      <c r="I25" s="32"/>
      <c r="J25" s="26">
        <v>500000</v>
      </c>
      <c r="K25" s="26">
        <v>500000</v>
      </c>
      <c r="L25" s="31"/>
      <c r="M25" s="31"/>
      <c r="N25" s="26">
        <v>500000</v>
      </c>
      <c r="O25" s="26">
        <v>487200</v>
      </c>
      <c r="P25" s="26">
        <v>487200</v>
      </c>
      <c r="Q25" s="23">
        <f t="shared" si="9"/>
        <v>500000</v>
      </c>
      <c r="R25" s="24">
        <f t="shared" si="0"/>
        <v>500000</v>
      </c>
      <c r="S25" s="24">
        <f t="shared" si="14"/>
        <v>500000</v>
      </c>
      <c r="T25" s="23">
        <f t="shared" si="10"/>
        <v>487200</v>
      </c>
      <c r="U25" s="24">
        <f t="shared" si="11"/>
        <v>487200</v>
      </c>
      <c r="V25" s="24">
        <f t="shared" si="12"/>
        <v>487200</v>
      </c>
      <c r="W25" s="23">
        <f t="shared" si="13"/>
        <v>487200</v>
      </c>
      <c r="X25" s="43">
        <v>1</v>
      </c>
      <c r="Y25" s="43">
        <v>1</v>
      </c>
      <c r="Z25" s="20" t="s">
        <v>150</v>
      </c>
      <c r="AA25" s="20" t="s">
        <v>61</v>
      </c>
      <c r="AB25" s="20"/>
      <c r="AC25" s="20"/>
      <c r="AD25" s="20"/>
      <c r="AE25" s="20"/>
      <c r="AF25" s="26"/>
      <c r="AG25" s="26"/>
      <c r="AH25" s="26"/>
      <c r="AI25" s="20"/>
      <c r="AJ25" s="27">
        <f t="shared" si="5"/>
        <v>12800</v>
      </c>
      <c r="AK25" s="27">
        <f t="shared" si="6"/>
        <v>0</v>
      </c>
      <c r="AL25" s="23"/>
      <c r="AM25" s="23"/>
      <c r="AN25" s="23"/>
      <c r="AO25" s="23"/>
      <c r="AP25" s="28" t="s">
        <v>52</v>
      </c>
      <c r="AQ25" s="28" t="s">
        <v>52</v>
      </c>
      <c r="AR25" s="35" t="s">
        <v>105</v>
      </c>
      <c r="AS25" s="28" t="s">
        <v>57</v>
      </c>
      <c r="AT25" s="29"/>
      <c r="AU25" s="29"/>
      <c r="AV25" s="29"/>
      <c r="AW25" s="29"/>
      <c r="AX25" s="29"/>
    </row>
    <row r="26" spans="1:50" s="30" customFormat="1" ht="45" hidden="1" customHeight="1" x14ac:dyDescent="0.25">
      <c r="A26" s="18" t="s">
        <v>60</v>
      </c>
      <c r="B26" s="20">
        <v>2013</v>
      </c>
      <c r="C26" s="20" t="s">
        <v>139</v>
      </c>
      <c r="D26" s="45" t="s">
        <v>151</v>
      </c>
      <c r="E26" s="20" t="s">
        <v>55</v>
      </c>
      <c r="F26" s="20" t="s">
        <v>57</v>
      </c>
      <c r="G26" s="34">
        <v>41670</v>
      </c>
      <c r="H26" s="34">
        <v>41759</v>
      </c>
      <c r="I26" s="32"/>
      <c r="J26" s="26">
        <v>500000</v>
      </c>
      <c r="K26" s="26">
        <v>500000</v>
      </c>
      <c r="L26" s="31"/>
      <c r="M26" s="31"/>
      <c r="N26" s="26">
        <v>500000</v>
      </c>
      <c r="O26" s="26">
        <v>498800</v>
      </c>
      <c r="P26" s="26">
        <v>498800</v>
      </c>
      <c r="Q26" s="23">
        <f t="shared" si="9"/>
        <v>500000</v>
      </c>
      <c r="R26" s="24">
        <f t="shared" si="9"/>
        <v>500000</v>
      </c>
      <c r="S26" s="24">
        <f t="shared" si="14"/>
        <v>500000</v>
      </c>
      <c r="T26" s="23">
        <f t="shared" si="10"/>
        <v>498800</v>
      </c>
      <c r="U26" s="24">
        <f t="shared" si="11"/>
        <v>498800</v>
      </c>
      <c r="V26" s="24">
        <f t="shared" si="12"/>
        <v>498800</v>
      </c>
      <c r="W26" s="23">
        <f t="shared" si="13"/>
        <v>498800</v>
      </c>
      <c r="X26" s="43">
        <v>1</v>
      </c>
      <c r="Y26" s="43">
        <v>1</v>
      </c>
      <c r="Z26" s="20" t="s">
        <v>152</v>
      </c>
      <c r="AA26" s="20" t="s">
        <v>61</v>
      </c>
      <c r="AB26" s="20"/>
      <c r="AC26" s="20"/>
      <c r="AD26" s="20"/>
      <c r="AE26" s="20"/>
      <c r="AF26" s="26"/>
      <c r="AG26" s="26"/>
      <c r="AH26" s="26"/>
      <c r="AI26" s="20"/>
      <c r="AJ26" s="27">
        <f t="shared" si="5"/>
        <v>1200</v>
      </c>
      <c r="AK26" s="27">
        <f t="shared" si="6"/>
        <v>0</v>
      </c>
      <c r="AL26" s="23"/>
      <c r="AM26" s="23"/>
      <c r="AN26" s="23"/>
      <c r="AO26" s="23"/>
      <c r="AP26" s="28" t="s">
        <v>52</v>
      </c>
      <c r="AQ26" s="28" t="s">
        <v>52</v>
      </c>
      <c r="AR26" s="35" t="s">
        <v>105</v>
      </c>
      <c r="AS26" s="28" t="s">
        <v>57</v>
      </c>
      <c r="AT26" s="29"/>
      <c r="AU26" s="29"/>
      <c r="AV26" s="29"/>
      <c r="AW26" s="29"/>
      <c r="AX26" s="29"/>
    </row>
    <row r="27" spans="1:50" s="30" customFormat="1" ht="60" customHeight="1" x14ac:dyDescent="0.25">
      <c r="A27" s="18" t="s">
        <v>60</v>
      </c>
      <c r="B27" s="20">
        <v>2014</v>
      </c>
      <c r="C27" s="20" t="s">
        <v>61</v>
      </c>
      <c r="D27" s="36" t="s">
        <v>154</v>
      </c>
      <c r="E27" s="20" t="s">
        <v>51</v>
      </c>
      <c r="F27" s="20" t="s">
        <v>61</v>
      </c>
      <c r="G27" s="20"/>
      <c r="H27" s="20"/>
      <c r="I27" s="32"/>
      <c r="J27" s="26">
        <v>7250000</v>
      </c>
      <c r="K27" s="26">
        <v>7250000</v>
      </c>
      <c r="L27" s="31"/>
      <c r="M27" s="31"/>
      <c r="N27" s="26">
        <v>7250000</v>
      </c>
      <c r="O27" s="26">
        <v>7237503.25</v>
      </c>
      <c r="P27" s="26">
        <v>5265738.3899999997</v>
      </c>
      <c r="Q27" s="23">
        <f t="shared" si="9"/>
        <v>7250000</v>
      </c>
      <c r="R27" s="23">
        <f t="shared" si="9"/>
        <v>7250000</v>
      </c>
      <c r="S27" s="24">
        <f t="shared" si="14"/>
        <v>7250000</v>
      </c>
      <c r="T27" s="23">
        <f t="shared" si="10"/>
        <v>7237503.25</v>
      </c>
      <c r="U27" s="24">
        <f t="shared" si="11"/>
        <v>5265738.3899999997</v>
      </c>
      <c r="V27" s="24">
        <f t="shared" si="12"/>
        <v>5265738.3899999997</v>
      </c>
      <c r="W27" s="23">
        <f t="shared" si="13"/>
        <v>5265738.3899999997</v>
      </c>
      <c r="X27" s="43">
        <v>1</v>
      </c>
      <c r="Y27" s="43">
        <v>0.63</v>
      </c>
      <c r="Z27" s="20"/>
      <c r="AA27" s="20"/>
      <c r="AB27" s="20" t="s">
        <v>155</v>
      </c>
      <c r="AC27" s="20" t="s">
        <v>156</v>
      </c>
      <c r="AD27" s="20" t="s">
        <v>157</v>
      </c>
      <c r="AE27" s="20" t="s">
        <v>158</v>
      </c>
      <c r="AF27" s="26">
        <v>3194.9</v>
      </c>
      <c r="AG27" s="26"/>
      <c r="AH27" s="26">
        <v>1985389.39</v>
      </c>
      <c r="AI27" s="20" t="s">
        <v>159</v>
      </c>
      <c r="AJ27" s="27">
        <f t="shared" si="5"/>
        <v>12496.75</v>
      </c>
      <c r="AK27" s="27">
        <f t="shared" si="6"/>
        <v>1971764.8600000003</v>
      </c>
      <c r="AL27" s="23"/>
      <c r="AM27" s="23"/>
      <c r="AN27" s="23"/>
      <c r="AO27" s="23"/>
      <c r="AP27" s="28" t="s">
        <v>52</v>
      </c>
      <c r="AQ27" s="28" t="s">
        <v>52</v>
      </c>
      <c r="AR27" s="35" t="s">
        <v>105</v>
      </c>
      <c r="AS27" s="28" t="s">
        <v>57</v>
      </c>
      <c r="AT27" s="29"/>
      <c r="AU27" s="29"/>
      <c r="AV27" s="29"/>
      <c r="AW27" s="29"/>
      <c r="AX27" s="29"/>
    </row>
    <row r="28" spans="1:50" s="30" customFormat="1" ht="75" customHeight="1" x14ac:dyDescent="0.25">
      <c r="A28" s="18" t="s">
        <v>60</v>
      </c>
      <c r="B28" s="20">
        <v>2014</v>
      </c>
      <c r="C28" s="20" t="s">
        <v>77</v>
      </c>
      <c r="D28" s="36" t="s">
        <v>160</v>
      </c>
      <c r="E28" s="20" t="s">
        <v>51</v>
      </c>
      <c r="F28" s="20" t="s">
        <v>77</v>
      </c>
      <c r="G28" s="20"/>
      <c r="H28" s="20"/>
      <c r="I28" s="32"/>
      <c r="J28" s="26">
        <v>7800000</v>
      </c>
      <c r="K28" s="26">
        <v>7800000</v>
      </c>
      <c r="L28" s="31"/>
      <c r="M28" s="31"/>
      <c r="N28" s="26">
        <v>7800000</v>
      </c>
      <c r="O28" s="26">
        <v>7779275.3300000001</v>
      </c>
      <c r="P28" s="26">
        <v>7779275.3300000001</v>
      </c>
      <c r="Q28" s="23">
        <f t="shared" si="9"/>
        <v>7800000</v>
      </c>
      <c r="R28" s="23">
        <f t="shared" si="9"/>
        <v>7800000</v>
      </c>
      <c r="S28" s="24">
        <f t="shared" si="14"/>
        <v>7800000</v>
      </c>
      <c r="T28" s="23">
        <f t="shared" si="10"/>
        <v>7779275.3300000001</v>
      </c>
      <c r="U28" s="24">
        <f t="shared" si="11"/>
        <v>7779275.3300000001</v>
      </c>
      <c r="V28" s="24">
        <f t="shared" si="12"/>
        <v>7779275.3300000001</v>
      </c>
      <c r="W28" s="23">
        <f t="shared" si="13"/>
        <v>7779275.3300000001</v>
      </c>
      <c r="X28" s="43">
        <v>1</v>
      </c>
      <c r="Y28" s="43">
        <v>1</v>
      </c>
      <c r="Z28" s="20"/>
      <c r="AA28" s="20"/>
      <c r="AB28" s="20" t="s">
        <v>161</v>
      </c>
      <c r="AC28" s="20" t="s">
        <v>162</v>
      </c>
      <c r="AD28" s="20" t="s">
        <v>163</v>
      </c>
      <c r="AE28" s="20" t="s">
        <v>164</v>
      </c>
      <c r="AF28" s="26">
        <v>32418.5</v>
      </c>
      <c r="AG28" s="26">
        <v>0</v>
      </c>
      <c r="AH28" s="26">
        <v>44982.12</v>
      </c>
      <c r="AI28" s="20"/>
      <c r="AJ28" s="27">
        <f t="shared" si="5"/>
        <v>20724.669999999925</v>
      </c>
      <c r="AK28" s="27">
        <f t="shared" si="6"/>
        <v>0</v>
      </c>
      <c r="AL28" s="23"/>
      <c r="AM28" s="23"/>
      <c r="AN28" s="23"/>
      <c r="AO28" s="23"/>
      <c r="AP28" s="28" t="s">
        <v>52</v>
      </c>
      <c r="AQ28" s="28" t="s">
        <v>52</v>
      </c>
      <c r="AR28" s="35" t="s">
        <v>105</v>
      </c>
      <c r="AS28" s="28" t="s">
        <v>57</v>
      </c>
      <c r="AT28" s="29"/>
      <c r="AU28" s="29"/>
      <c r="AV28" s="29"/>
      <c r="AW28" s="29"/>
      <c r="AX28" s="29"/>
    </row>
    <row r="29" spans="1:50" s="30" customFormat="1" ht="60" customHeight="1" x14ac:dyDescent="0.25">
      <c r="A29" s="18" t="s">
        <v>60</v>
      </c>
      <c r="B29" s="20">
        <v>2014</v>
      </c>
      <c r="C29" s="20" t="s">
        <v>165</v>
      </c>
      <c r="D29" s="36" t="s">
        <v>166</v>
      </c>
      <c r="E29" s="20" t="s">
        <v>51</v>
      </c>
      <c r="F29" s="20" t="s">
        <v>56</v>
      </c>
      <c r="G29" s="20"/>
      <c r="H29" s="20"/>
      <c r="I29" s="32"/>
      <c r="J29" s="26">
        <v>10000000</v>
      </c>
      <c r="K29" s="26">
        <v>10000000</v>
      </c>
      <c r="L29" s="31"/>
      <c r="M29" s="31"/>
      <c r="N29" s="26">
        <v>10000000</v>
      </c>
      <c r="O29" s="26">
        <f>9989999.38+10000</f>
        <v>9999999.3800000008</v>
      </c>
      <c r="P29" s="26">
        <f>8698239.99+10000</f>
        <v>8708239.9900000002</v>
      </c>
      <c r="Q29" s="23">
        <f t="shared" si="9"/>
        <v>10000000</v>
      </c>
      <c r="R29" s="23">
        <f t="shared" si="9"/>
        <v>10000000</v>
      </c>
      <c r="S29" s="24">
        <f t="shared" si="14"/>
        <v>10000000</v>
      </c>
      <c r="T29" s="23">
        <f t="shared" si="10"/>
        <v>9999999.3800000008</v>
      </c>
      <c r="U29" s="24">
        <f t="shared" si="11"/>
        <v>8708239.9900000002</v>
      </c>
      <c r="V29" s="24">
        <f t="shared" si="12"/>
        <v>8708239.9900000002</v>
      </c>
      <c r="W29" s="23">
        <f t="shared" si="13"/>
        <v>8708239.9900000002</v>
      </c>
      <c r="X29" s="43">
        <v>1</v>
      </c>
      <c r="Y29" s="43">
        <f>P29/O29</f>
        <v>0.87082405299109122</v>
      </c>
      <c r="Z29" s="20"/>
      <c r="AA29" s="20"/>
      <c r="AB29" s="20" t="s">
        <v>88</v>
      </c>
      <c r="AC29" s="20">
        <v>197833938</v>
      </c>
      <c r="AD29" s="20" t="s">
        <v>167</v>
      </c>
      <c r="AE29" s="20" t="s">
        <v>168</v>
      </c>
      <c r="AF29" s="26">
        <v>140812.20000000001</v>
      </c>
      <c r="AG29" s="26"/>
      <c r="AH29" s="26">
        <v>1432572.21</v>
      </c>
      <c r="AI29" s="20" t="s">
        <v>169</v>
      </c>
      <c r="AJ29" s="27">
        <f t="shared" si="5"/>
        <v>0.61999999918043613</v>
      </c>
      <c r="AK29" s="27">
        <f>O29-P29</f>
        <v>1291759.3900000006</v>
      </c>
      <c r="AL29" s="23">
        <f>J29*0.001</f>
        <v>10000</v>
      </c>
      <c r="AM29" s="23"/>
      <c r="AN29" s="23"/>
      <c r="AO29" s="23"/>
      <c r="AP29" s="28" t="s">
        <v>52</v>
      </c>
      <c r="AQ29" s="28" t="s">
        <v>52</v>
      </c>
      <c r="AR29" s="35" t="s">
        <v>170</v>
      </c>
      <c r="AS29" s="28" t="s">
        <v>57</v>
      </c>
      <c r="AT29" s="29" t="s">
        <v>54</v>
      </c>
      <c r="AU29" s="29" t="s">
        <v>54</v>
      </c>
      <c r="AV29" s="29"/>
      <c r="AW29" s="29"/>
      <c r="AX29" s="29"/>
    </row>
    <row r="30" spans="1:50" s="30" customFormat="1" ht="60" customHeight="1" x14ac:dyDescent="0.25">
      <c r="A30" s="18" t="s">
        <v>60</v>
      </c>
      <c r="B30" s="20">
        <v>2014</v>
      </c>
      <c r="C30" s="20" t="s">
        <v>171</v>
      </c>
      <c r="D30" s="36" t="s">
        <v>172</v>
      </c>
      <c r="E30" s="20" t="s">
        <v>153</v>
      </c>
      <c r="F30" s="20" t="s">
        <v>61</v>
      </c>
      <c r="G30" s="34"/>
      <c r="H30" s="34"/>
      <c r="I30" s="32"/>
      <c r="J30" s="26">
        <v>2057665</v>
      </c>
      <c r="K30" s="26">
        <v>2057665</v>
      </c>
      <c r="L30" s="31"/>
      <c r="M30" s="31"/>
      <c r="N30" s="26">
        <v>2057665</v>
      </c>
      <c r="O30" s="26">
        <v>1902397.92</v>
      </c>
      <c r="P30" s="26">
        <v>1902397.92</v>
      </c>
      <c r="Q30" s="23">
        <f t="shared" si="9"/>
        <v>2057665</v>
      </c>
      <c r="R30" s="23">
        <f t="shared" si="9"/>
        <v>2057665</v>
      </c>
      <c r="S30" s="24">
        <f t="shared" si="14"/>
        <v>2057665</v>
      </c>
      <c r="T30" s="23">
        <f t="shared" si="10"/>
        <v>1902397.92</v>
      </c>
      <c r="U30" s="24">
        <f t="shared" si="11"/>
        <v>1902397.92</v>
      </c>
      <c r="V30" s="24">
        <f t="shared" si="12"/>
        <v>1902397.92</v>
      </c>
      <c r="W30" s="23">
        <f t="shared" si="13"/>
        <v>1902397.92</v>
      </c>
      <c r="X30" s="43">
        <v>1</v>
      </c>
      <c r="Y30" s="43">
        <f>P30/O30</f>
        <v>1</v>
      </c>
      <c r="Z30" s="20"/>
      <c r="AA30" s="20"/>
      <c r="AB30" s="20" t="s">
        <v>155</v>
      </c>
      <c r="AC30" s="20" t="s">
        <v>173</v>
      </c>
      <c r="AD30" s="20" t="s">
        <v>157</v>
      </c>
      <c r="AE30" s="20" t="s">
        <v>174</v>
      </c>
      <c r="AF30" s="26">
        <v>2011.03</v>
      </c>
      <c r="AG30" s="26">
        <v>0</v>
      </c>
      <c r="AH30" s="26">
        <v>1349999.8</v>
      </c>
      <c r="AI30" s="20" t="s">
        <v>175</v>
      </c>
      <c r="AJ30" s="27">
        <f t="shared" si="5"/>
        <v>155267.08000000007</v>
      </c>
      <c r="AK30" s="27">
        <f t="shared" si="6"/>
        <v>0</v>
      </c>
      <c r="AL30" s="23"/>
      <c r="AM30" s="23"/>
      <c r="AN30" s="23"/>
      <c r="AO30" s="23"/>
      <c r="AP30" s="28" t="s">
        <v>52</v>
      </c>
      <c r="AQ30" s="28" t="s">
        <v>52</v>
      </c>
      <c r="AR30" s="35" t="s">
        <v>175</v>
      </c>
      <c r="AS30" s="28"/>
      <c r="AT30" s="29" t="s">
        <v>54</v>
      </c>
      <c r="AU30" s="29"/>
      <c r="AV30" s="29"/>
      <c r="AW30" s="29"/>
      <c r="AX30" s="29"/>
    </row>
    <row r="31" spans="1:50" s="30" customFormat="1" ht="60" customHeight="1" x14ac:dyDescent="0.25">
      <c r="A31" s="18" t="s">
        <v>60</v>
      </c>
      <c r="B31" s="20">
        <v>2014</v>
      </c>
      <c r="C31" s="20" t="s">
        <v>77</v>
      </c>
      <c r="D31" s="36" t="s">
        <v>176</v>
      </c>
      <c r="E31" s="20" t="s">
        <v>55</v>
      </c>
      <c r="F31" s="20" t="s">
        <v>56</v>
      </c>
      <c r="G31" s="34"/>
      <c r="H31" s="34"/>
      <c r="I31" s="32"/>
      <c r="J31" s="26">
        <v>650000</v>
      </c>
      <c r="K31" s="26">
        <v>650000</v>
      </c>
      <c r="L31" s="31"/>
      <c r="M31" s="31"/>
      <c r="N31" s="26">
        <v>650000</v>
      </c>
      <c r="O31" s="26">
        <f>588607.43+650</f>
        <v>589257.43000000005</v>
      </c>
      <c r="P31" s="26">
        <f>508827.98+650</f>
        <v>509477.98</v>
      </c>
      <c r="Q31" s="23">
        <f t="shared" si="9"/>
        <v>650000</v>
      </c>
      <c r="R31" s="23">
        <f t="shared" si="9"/>
        <v>650000</v>
      </c>
      <c r="S31" s="24">
        <f t="shared" si="14"/>
        <v>650000</v>
      </c>
      <c r="T31" s="23">
        <f t="shared" si="10"/>
        <v>589257.43000000005</v>
      </c>
      <c r="U31" s="24">
        <f t="shared" si="11"/>
        <v>509477.98</v>
      </c>
      <c r="V31" s="24">
        <f t="shared" si="12"/>
        <v>509477.98</v>
      </c>
      <c r="W31" s="23">
        <f t="shared" si="13"/>
        <v>509477.98</v>
      </c>
      <c r="X31" s="43">
        <v>1</v>
      </c>
      <c r="Y31" s="43">
        <f>V31/O31</f>
        <v>0.8646101925265498</v>
      </c>
      <c r="Z31" s="20"/>
      <c r="AA31" s="20"/>
      <c r="AB31" s="20" t="s">
        <v>88</v>
      </c>
      <c r="AC31" s="20">
        <v>264850337</v>
      </c>
      <c r="AD31" s="20" t="s">
        <v>177</v>
      </c>
      <c r="AE31" s="20" t="s">
        <v>178</v>
      </c>
      <c r="AF31" s="26">
        <v>0</v>
      </c>
      <c r="AG31" s="26">
        <v>0</v>
      </c>
      <c r="AH31" s="26">
        <v>282.95999999999998</v>
      </c>
      <c r="AI31" s="20" t="s">
        <v>179</v>
      </c>
      <c r="AJ31" s="27">
        <f t="shared" si="5"/>
        <v>60742.569999999949</v>
      </c>
      <c r="AK31" s="27">
        <f t="shared" si="6"/>
        <v>79779.45000000007</v>
      </c>
      <c r="AL31" s="23">
        <f>J31*0.001</f>
        <v>650</v>
      </c>
      <c r="AM31" s="23"/>
      <c r="AN31" s="23">
        <v>140522.01999999999</v>
      </c>
      <c r="AO31" s="23">
        <v>4899.47</v>
      </c>
      <c r="AP31" s="28" t="s">
        <v>52</v>
      </c>
      <c r="AQ31" s="28" t="s">
        <v>52</v>
      </c>
      <c r="AR31" s="35" t="s">
        <v>105</v>
      </c>
      <c r="AS31" s="28" t="s">
        <v>57</v>
      </c>
      <c r="AT31" s="29" t="s">
        <v>54</v>
      </c>
      <c r="AU31" s="29" t="s">
        <v>54</v>
      </c>
      <c r="AV31" s="29"/>
      <c r="AW31" s="29"/>
      <c r="AX31" s="29"/>
    </row>
    <row r="32" spans="1:50" s="30" customFormat="1" ht="45" hidden="1" customHeight="1" x14ac:dyDescent="0.25">
      <c r="A32" s="18" t="s">
        <v>60</v>
      </c>
      <c r="B32" s="20">
        <v>2015</v>
      </c>
      <c r="C32" s="20" t="s">
        <v>87</v>
      </c>
      <c r="D32" s="19" t="s">
        <v>184</v>
      </c>
      <c r="E32" s="20" t="s">
        <v>51</v>
      </c>
      <c r="F32" s="20" t="s">
        <v>56</v>
      </c>
      <c r="G32" s="48" t="s">
        <v>181</v>
      </c>
      <c r="H32" s="49">
        <v>42614</v>
      </c>
      <c r="I32" s="39">
        <v>996</v>
      </c>
      <c r="J32" s="26">
        <v>8733801</v>
      </c>
      <c r="K32" s="26">
        <v>8143114.75</v>
      </c>
      <c r="L32" s="31">
        <v>0</v>
      </c>
      <c r="M32" s="31">
        <v>0</v>
      </c>
      <c r="N32" s="26">
        <v>2617520.16</v>
      </c>
      <c r="O32" s="26">
        <v>8143114.75</v>
      </c>
      <c r="P32" s="26">
        <v>2442934.42</v>
      </c>
      <c r="Q32" s="23">
        <v>8151266.0199999996</v>
      </c>
      <c r="R32" s="23">
        <v>8143114.75</v>
      </c>
      <c r="S32" s="24">
        <v>8143114.75</v>
      </c>
      <c r="T32" s="23">
        <v>8143114.75</v>
      </c>
      <c r="U32" s="24">
        <v>2442934.42</v>
      </c>
      <c r="V32" s="24">
        <v>2442934.42</v>
      </c>
      <c r="W32" s="24">
        <v>2442934.42</v>
      </c>
      <c r="X32" s="43">
        <v>0.10100000000000001</v>
      </c>
      <c r="Y32" s="47">
        <f t="shared" ref="Y32:Y35" si="16">W32/T32</f>
        <v>0.29999999938598432</v>
      </c>
      <c r="Z32" s="20" t="s">
        <v>185</v>
      </c>
      <c r="AA32" s="20" t="s">
        <v>186</v>
      </c>
      <c r="AB32" s="20" t="s">
        <v>182</v>
      </c>
      <c r="AC32" s="42" t="s">
        <v>187</v>
      </c>
      <c r="AD32" s="20" t="s">
        <v>183</v>
      </c>
      <c r="AE32" s="42" t="s">
        <v>188</v>
      </c>
      <c r="AF32" s="26">
        <v>16888.580000000002</v>
      </c>
      <c r="AG32" s="26"/>
      <c r="AH32" s="26">
        <v>191474.32</v>
      </c>
      <c r="AI32" s="20"/>
      <c r="AJ32" s="27">
        <f t="shared" si="5"/>
        <v>0</v>
      </c>
      <c r="AK32" s="27">
        <f t="shared" si="6"/>
        <v>5700180.3300000001</v>
      </c>
      <c r="AL32" s="23"/>
      <c r="AM32" s="23"/>
      <c r="AN32" s="23">
        <v>581952.44899999909</v>
      </c>
      <c r="AO32" s="23"/>
      <c r="AP32" s="33"/>
      <c r="AQ32" s="28" t="s">
        <v>75</v>
      </c>
      <c r="AR32" s="28"/>
      <c r="AS32" s="28"/>
      <c r="AT32" s="29"/>
      <c r="AU32" s="29"/>
      <c r="AV32" s="29"/>
      <c r="AW32" s="29"/>
      <c r="AX32" s="29"/>
    </row>
    <row r="33" spans="1:50" s="30" customFormat="1" ht="63" hidden="1" customHeight="1" x14ac:dyDescent="0.25">
      <c r="A33" s="18" t="s">
        <v>60</v>
      </c>
      <c r="B33" s="20">
        <v>2015</v>
      </c>
      <c r="C33" s="20" t="s">
        <v>180</v>
      </c>
      <c r="D33" s="19" t="s">
        <v>189</v>
      </c>
      <c r="E33" s="20" t="s">
        <v>153</v>
      </c>
      <c r="F33" s="20" t="s">
        <v>56</v>
      </c>
      <c r="G33" s="48" t="s">
        <v>181</v>
      </c>
      <c r="H33" s="49">
        <v>42644</v>
      </c>
      <c r="I33" s="39">
        <v>179451</v>
      </c>
      <c r="J33" s="26">
        <v>1500000</v>
      </c>
      <c r="K33" s="26">
        <v>1355021.56</v>
      </c>
      <c r="L33" s="31">
        <v>0</v>
      </c>
      <c r="M33" s="31">
        <v>0</v>
      </c>
      <c r="N33" s="26">
        <v>1084017.33</v>
      </c>
      <c r="O33" s="26">
        <v>1355021.56</v>
      </c>
      <c r="P33" s="26">
        <v>406506.5</v>
      </c>
      <c r="Q33" s="23">
        <v>1356377.94</v>
      </c>
      <c r="R33" s="23">
        <v>1355021.56</v>
      </c>
      <c r="S33" s="24">
        <v>1355021.56</v>
      </c>
      <c r="T33" s="23">
        <v>1355021.56</v>
      </c>
      <c r="U33" s="24">
        <v>406506.5</v>
      </c>
      <c r="V33" s="24">
        <v>406506.5</v>
      </c>
      <c r="W33" s="24">
        <v>406506.5</v>
      </c>
      <c r="X33" s="43">
        <v>0.24099999999999999</v>
      </c>
      <c r="Y33" s="47">
        <f t="shared" si="16"/>
        <v>0.30000002361586037</v>
      </c>
      <c r="Z33" s="20" t="s">
        <v>190</v>
      </c>
      <c r="AA33" s="20" t="s">
        <v>186</v>
      </c>
      <c r="AB33" s="20" t="s">
        <v>182</v>
      </c>
      <c r="AC33" s="42" t="s">
        <v>191</v>
      </c>
      <c r="AD33" s="20" t="s">
        <v>183</v>
      </c>
      <c r="AE33" s="42" t="s">
        <v>192</v>
      </c>
      <c r="AF33" s="26">
        <v>2362.35</v>
      </c>
      <c r="AG33" s="26"/>
      <c r="AH33" s="26">
        <v>45405.85</v>
      </c>
      <c r="AI33" s="20"/>
      <c r="AJ33" s="27">
        <f t="shared" si="5"/>
        <v>0</v>
      </c>
      <c r="AK33" s="27">
        <f t="shared" si="6"/>
        <v>948515.06</v>
      </c>
      <c r="AL33" s="23"/>
      <c r="AM33" s="23"/>
      <c r="AN33" s="23">
        <v>143478.43999999994</v>
      </c>
      <c r="AO33" s="23"/>
      <c r="AP33" s="33"/>
      <c r="AQ33" s="28" t="s">
        <v>75</v>
      </c>
      <c r="AR33" s="28"/>
      <c r="AS33" s="28"/>
      <c r="AT33" s="29"/>
      <c r="AU33" s="29"/>
      <c r="AV33" s="29"/>
      <c r="AW33" s="29"/>
      <c r="AX33" s="29"/>
    </row>
    <row r="34" spans="1:50" s="30" customFormat="1" ht="60.75" hidden="1" customHeight="1" x14ac:dyDescent="0.25">
      <c r="A34" s="18" t="s">
        <v>60</v>
      </c>
      <c r="B34" s="20">
        <v>2015</v>
      </c>
      <c r="C34" s="20" t="s">
        <v>193</v>
      </c>
      <c r="D34" s="19" t="s">
        <v>194</v>
      </c>
      <c r="E34" s="20" t="s">
        <v>51</v>
      </c>
      <c r="F34" s="20" t="s">
        <v>56</v>
      </c>
      <c r="G34" s="48" t="s">
        <v>181</v>
      </c>
      <c r="H34" s="48">
        <v>42552</v>
      </c>
      <c r="I34" s="39">
        <v>59000</v>
      </c>
      <c r="J34" s="26">
        <v>8467625</v>
      </c>
      <c r="K34" s="26">
        <v>6672000</v>
      </c>
      <c r="L34" s="31">
        <v>4843017.3</v>
      </c>
      <c r="M34" s="31">
        <v>0</v>
      </c>
      <c r="N34" s="26">
        <v>9211737.5399999991</v>
      </c>
      <c r="O34" s="26">
        <v>11514671.93</v>
      </c>
      <c r="P34" s="26">
        <v>4990339.62</v>
      </c>
      <c r="Q34" s="23">
        <v>11526543.939999999</v>
      </c>
      <c r="R34" s="23">
        <v>11515017.4</v>
      </c>
      <c r="S34" s="24">
        <v>11515017.4</v>
      </c>
      <c r="T34" s="23">
        <v>11514671.93</v>
      </c>
      <c r="U34" s="24">
        <v>4990339.62</v>
      </c>
      <c r="V34" s="24">
        <v>4990339.62</v>
      </c>
      <c r="W34" s="24">
        <v>4990339.62</v>
      </c>
      <c r="X34" s="43">
        <v>0.40410000000000001</v>
      </c>
      <c r="Y34" s="47">
        <f t="shared" si="16"/>
        <v>0.43338964847086187</v>
      </c>
      <c r="Z34" s="20" t="s">
        <v>195</v>
      </c>
      <c r="AA34" s="20" t="s">
        <v>193</v>
      </c>
      <c r="AB34" s="20" t="s">
        <v>182</v>
      </c>
      <c r="AC34" s="42" t="s">
        <v>196</v>
      </c>
      <c r="AD34" s="20" t="s">
        <v>183</v>
      </c>
      <c r="AE34" s="42" t="s">
        <v>197</v>
      </c>
      <c r="AF34" s="26">
        <v>16662.62</v>
      </c>
      <c r="AG34" s="26"/>
      <c r="AH34" s="26">
        <v>4256464.1100000003</v>
      </c>
      <c r="AI34" s="20"/>
      <c r="AJ34" s="27">
        <f t="shared" si="5"/>
        <v>-4842671.93</v>
      </c>
      <c r="AK34" s="27">
        <f t="shared" si="6"/>
        <v>6524332.3099999996</v>
      </c>
      <c r="AL34" s="23"/>
      <c r="AM34" s="23"/>
      <c r="AN34" s="23">
        <v>1787157.375</v>
      </c>
      <c r="AO34" s="23"/>
      <c r="AP34" s="33"/>
      <c r="AQ34" s="28" t="s">
        <v>75</v>
      </c>
      <c r="AR34" s="28"/>
      <c r="AS34" s="28"/>
      <c r="AT34" s="29"/>
      <c r="AU34" s="29"/>
      <c r="AV34" s="29"/>
      <c r="AW34" s="29"/>
      <c r="AX34" s="29"/>
    </row>
    <row r="35" spans="1:50" s="30" customFormat="1" ht="45" hidden="1" customHeight="1" x14ac:dyDescent="0.25">
      <c r="A35" s="18" t="s">
        <v>60</v>
      </c>
      <c r="B35" s="20">
        <v>2015</v>
      </c>
      <c r="C35" s="20" t="s">
        <v>96</v>
      </c>
      <c r="D35" s="19" t="s">
        <v>198</v>
      </c>
      <c r="E35" s="20" t="s">
        <v>51</v>
      </c>
      <c r="F35" s="20" t="s">
        <v>56</v>
      </c>
      <c r="G35" s="48" t="s">
        <v>181</v>
      </c>
      <c r="H35" s="48">
        <v>42614</v>
      </c>
      <c r="I35" s="39">
        <v>1467</v>
      </c>
      <c r="J35" s="26">
        <v>10000000</v>
      </c>
      <c r="K35" s="26">
        <v>7659570.8600000003</v>
      </c>
      <c r="L35" s="31">
        <v>0</v>
      </c>
      <c r="M35" s="31">
        <v>0</v>
      </c>
      <c r="N35" s="26">
        <v>6127656.6899999995</v>
      </c>
      <c r="O35" s="26">
        <v>7659570.8600000003</v>
      </c>
      <c r="P35" s="26">
        <v>2948019.06</v>
      </c>
      <c r="Q35" s="23">
        <v>7667238.0999999996</v>
      </c>
      <c r="R35" s="23">
        <v>7659570.8600000003</v>
      </c>
      <c r="S35" s="24">
        <v>7659570.8600000003</v>
      </c>
      <c r="T35" s="23">
        <v>7659570.8600000003</v>
      </c>
      <c r="U35" s="24">
        <v>2948019.06</v>
      </c>
      <c r="V35" s="24">
        <v>2948019.06</v>
      </c>
      <c r="W35" s="24">
        <v>2948019.06</v>
      </c>
      <c r="X35" s="43">
        <v>0.255</v>
      </c>
      <c r="Y35" s="47">
        <f t="shared" si="16"/>
        <v>0.38488044746673966</v>
      </c>
      <c r="Z35" s="20" t="s">
        <v>199</v>
      </c>
      <c r="AA35" s="20" t="s">
        <v>96</v>
      </c>
      <c r="AB35" s="20" t="s">
        <v>182</v>
      </c>
      <c r="AC35" s="42" t="s">
        <v>200</v>
      </c>
      <c r="AD35" s="20" t="s">
        <v>183</v>
      </c>
      <c r="AE35" s="42" t="s">
        <v>201</v>
      </c>
      <c r="AF35" s="26">
        <v>16788.25</v>
      </c>
      <c r="AG35" s="26"/>
      <c r="AH35" s="26">
        <v>69772.56</v>
      </c>
      <c r="AI35" s="20"/>
      <c r="AJ35" s="27">
        <f t="shared" si="5"/>
        <v>0</v>
      </c>
      <c r="AK35" s="27">
        <f t="shared" si="6"/>
        <v>4711551.8000000007</v>
      </c>
      <c r="AL35" s="23"/>
      <c r="AM35" s="23"/>
      <c r="AN35" s="23">
        <v>2330429.1399999997</v>
      </c>
      <c r="AO35" s="23"/>
      <c r="AP35" s="33"/>
      <c r="AQ35" s="28" t="s">
        <v>75</v>
      </c>
      <c r="AR35" s="28"/>
      <c r="AS35" s="28"/>
      <c r="AT35" s="29"/>
      <c r="AU35" s="29"/>
      <c r="AV35" s="29"/>
      <c r="AW35" s="29"/>
      <c r="AX35" s="29"/>
    </row>
    <row r="36" spans="1:50" x14ac:dyDescent="0.25">
      <c r="D36" s="2"/>
      <c r="E36" s="2"/>
      <c r="F36" s="2"/>
      <c r="J36" s="50">
        <f>SUBTOTAL(9,J10:J35)</f>
        <v>27757665</v>
      </c>
      <c r="K36" s="50">
        <f>SUBTOTAL(9,K10:K31)</f>
        <v>27757665</v>
      </c>
      <c r="N36" s="50">
        <f t="shared" ref="N36:W36" si="17">SUBTOTAL(9,N10:N31)</f>
        <v>27757665</v>
      </c>
      <c r="O36" s="50">
        <f t="shared" si="17"/>
        <v>27508433.310000002</v>
      </c>
      <c r="P36" s="50">
        <f t="shared" si="17"/>
        <v>24165129.610000003</v>
      </c>
      <c r="Q36" s="50">
        <f t="shared" si="17"/>
        <v>27757665</v>
      </c>
      <c r="R36" s="50">
        <f t="shared" si="17"/>
        <v>27757665</v>
      </c>
      <c r="S36" s="50">
        <f t="shared" si="17"/>
        <v>27757665</v>
      </c>
      <c r="T36" s="50">
        <f t="shared" si="17"/>
        <v>27508433.310000002</v>
      </c>
      <c r="U36" s="50">
        <f t="shared" si="17"/>
        <v>24165129.610000003</v>
      </c>
      <c r="V36" s="50">
        <f t="shared" si="17"/>
        <v>24165129.610000003</v>
      </c>
      <c r="W36" s="50">
        <f t="shared" si="17"/>
        <v>24165129.610000003</v>
      </c>
      <c r="X36" s="51"/>
      <c r="AJ36" s="50">
        <f>SUBTOTAL(9,AJ10:AJ31)</f>
        <v>249231.68999999913</v>
      </c>
      <c r="AK36" s="50">
        <f>SUBTOTAL(9,AK10:AK31)</f>
        <v>3343303.7000000011</v>
      </c>
      <c r="AN36" s="50">
        <f>SUBTOTAL(9,AN10:AN31)</f>
        <v>140522.01999999999</v>
      </c>
      <c r="AO36" s="50">
        <f>SUBTOTAL(9,AO10:AO31)</f>
        <v>4899.47</v>
      </c>
    </row>
    <row r="37" spans="1:50" x14ac:dyDescent="0.25">
      <c r="I37" s="52"/>
      <c r="J37" s="50"/>
      <c r="K37" s="10"/>
      <c r="L37" s="53"/>
      <c r="N37" s="54"/>
      <c r="O37" s="10"/>
      <c r="P37" s="10"/>
      <c r="Q37" s="10"/>
    </row>
    <row r="38" spans="1:50" x14ac:dyDescent="0.25">
      <c r="N38" s="54"/>
      <c r="O38" s="10"/>
      <c r="P38" s="10"/>
      <c r="Q38" s="10"/>
    </row>
    <row r="39" spans="1:50" x14ac:dyDescent="0.25">
      <c r="N39" s="54"/>
      <c r="O39" s="10"/>
      <c r="P39" s="10"/>
      <c r="Q39" s="10"/>
    </row>
    <row r="40" spans="1:50" x14ac:dyDescent="0.25">
      <c r="N40" s="54"/>
      <c r="O40" s="10"/>
      <c r="P40" s="10"/>
      <c r="Q40" s="10"/>
    </row>
  </sheetData>
  <sheetProtection password="CB20" sheet="1" objects="1" scenarios="1" autoFilter="0"/>
  <autoFilter ref="A9:AX35">
    <filterColumn colId="1">
      <filters>
        <filter val="2014"/>
      </filters>
    </filterColumn>
    <filterColumn colId="37" showButton="0"/>
  </autoFilter>
  <mergeCells count="45">
    <mergeCell ref="F8:F9"/>
    <mergeCell ref="N2:P2"/>
    <mergeCell ref="C3:I3"/>
    <mergeCell ref="N3:P3"/>
    <mergeCell ref="C4:E4"/>
    <mergeCell ref="G4:I5"/>
    <mergeCell ref="N4:P4"/>
    <mergeCell ref="A8:A9"/>
    <mergeCell ref="B8:B9"/>
    <mergeCell ref="C8:C9"/>
    <mergeCell ref="D8:D9"/>
    <mergeCell ref="E8:E9"/>
    <mergeCell ref="Z8:AA8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X8"/>
    <mergeCell ref="AN8:AO8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M9"/>
    <mergeCell ref="AV8:AV9"/>
    <mergeCell ref="AW8:AW9"/>
    <mergeCell ref="AX8:AX9"/>
    <mergeCell ref="AP8:AP9"/>
    <mergeCell ref="AQ8:AQ9"/>
    <mergeCell ref="AR8:AR9"/>
    <mergeCell ref="AS8:AS9"/>
    <mergeCell ref="AT8:AT9"/>
    <mergeCell ref="AU8:AU9"/>
  </mergeCells>
  <conditionalFormatting sqref="AQ10:AQ35">
    <cfRule type="containsText" dxfId="31" priority="13" stopIfTrue="1" operator="containsText" text="DEFINICIÓN">
      <formula>NOT(ISERROR(SEARCH("DEFINICIÓN",AQ10)))</formula>
    </cfRule>
    <cfRule type="containsText" dxfId="30" priority="14" operator="containsText" text="CANCELADA">
      <formula>NOT(ISERROR(SEARCH("CANCELADA",AQ10)))</formula>
    </cfRule>
    <cfRule type="containsText" dxfId="29" priority="15" stopIfTrue="1" operator="containsText" text="EN PROCESO">
      <formula>NOT(ISERROR(SEARCH("EN PROCESO",AQ10)))</formula>
    </cfRule>
    <cfRule type="containsText" dxfId="28" priority="16" operator="containsText" text="TERMINADA">
      <formula>NOT(ISERROR(SEARCH("TERMINADA",AQ10)))</formula>
    </cfRule>
  </conditionalFormatting>
  <conditionalFormatting sqref="AP23">
    <cfRule type="containsText" dxfId="27" priority="9" stopIfTrue="1" operator="containsText" text="DEFINICIÓN">
      <formula>NOT(ISERROR(SEARCH("DEFINICIÓN",AP23)))</formula>
    </cfRule>
    <cfRule type="containsText" dxfId="26" priority="10" operator="containsText" text="CANCELADA">
      <formula>NOT(ISERROR(SEARCH("CANCELADA",AP23)))</formula>
    </cfRule>
    <cfRule type="containsText" dxfId="25" priority="11" stopIfTrue="1" operator="containsText" text="EN PROCESO">
      <formula>NOT(ISERROR(SEARCH("EN PROCESO",AP23)))</formula>
    </cfRule>
    <cfRule type="containsText" dxfId="24" priority="12" operator="containsText" text="TERMINADA">
      <formula>NOT(ISERROR(SEARCH("TERMINADA",AP23)))</formula>
    </cfRule>
  </conditionalFormatting>
  <conditionalFormatting sqref="AP22">
    <cfRule type="containsText" dxfId="23" priority="5" stopIfTrue="1" operator="containsText" text="DEFINICIÓN">
      <formula>NOT(ISERROR(SEARCH("DEFINICIÓN",AP22)))</formula>
    </cfRule>
    <cfRule type="containsText" dxfId="22" priority="6" operator="containsText" text="CANCELADA">
      <formula>NOT(ISERROR(SEARCH("CANCELADA",AP22)))</formula>
    </cfRule>
    <cfRule type="containsText" dxfId="21" priority="7" stopIfTrue="1" operator="containsText" text="EN PROCESO">
      <formula>NOT(ISERROR(SEARCH("EN PROCESO",AP22)))</formula>
    </cfRule>
    <cfRule type="containsText" dxfId="20" priority="8" operator="containsText" text="TERMINADA">
      <formula>NOT(ISERROR(SEARCH("TERMINADA",AP22)))</formula>
    </cfRule>
  </conditionalFormatting>
  <conditionalFormatting sqref="AP14">
    <cfRule type="containsText" dxfId="19" priority="1" stopIfTrue="1" operator="containsText" text="DEFINICIÓN">
      <formula>NOT(ISERROR(SEARCH("DEFINICIÓN",AP14)))</formula>
    </cfRule>
    <cfRule type="containsText" dxfId="18" priority="2" operator="containsText" text="CANCELADA">
      <formula>NOT(ISERROR(SEARCH("CANCELADA",AP14)))</formula>
    </cfRule>
    <cfRule type="containsText" dxfId="17" priority="3" stopIfTrue="1" operator="containsText" text="EN PROCESO">
      <formula>NOT(ISERROR(SEARCH("EN PROCESO",AP14)))</formula>
    </cfRule>
    <cfRule type="containsText" dxfId="16" priority="4" operator="containsText" text="TERMINADA">
      <formula>NOT(ISERROR(SEARCH("TERMINADA",AP14)))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AX40"/>
  <sheetViews>
    <sheetView showGridLines="0" zoomScale="85" zoomScaleNormal="85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D33" sqref="D33"/>
    </sheetView>
  </sheetViews>
  <sheetFormatPr baseColWidth="10" defaultColWidth="11.42578125" defaultRowHeight="15" x14ac:dyDescent="0.25"/>
  <cols>
    <col min="1" max="1" width="9.140625" style="1" customWidth="1"/>
    <col min="2" max="2" width="6.5703125" style="1" customWidth="1"/>
    <col min="3" max="3" width="13.140625" style="1" customWidth="1"/>
    <col min="4" max="4" width="39.28515625" style="1" customWidth="1"/>
    <col min="5" max="5" width="18" style="1" customWidth="1"/>
    <col min="6" max="6" width="17.28515625" style="1" customWidth="1"/>
    <col min="7" max="7" width="20.85546875" style="1" customWidth="1"/>
    <col min="8" max="8" width="20.7109375" style="1" customWidth="1"/>
    <col min="9" max="9" width="20.5703125" style="1" hidden="1" customWidth="1"/>
    <col min="10" max="10" width="18.42578125" style="1" customWidth="1"/>
    <col min="11" max="11" width="21.140625" style="1" customWidth="1"/>
    <col min="12" max="12" width="21.5703125" style="2" hidden="1" customWidth="1"/>
    <col min="13" max="13" width="21.7109375" style="2" hidden="1" customWidth="1"/>
    <col min="14" max="15" width="19" style="1" customWidth="1"/>
    <col min="16" max="16" width="19.7109375" style="1" customWidth="1"/>
    <col min="17" max="19" width="19.42578125" style="1" hidden="1" customWidth="1"/>
    <col min="20" max="20" width="20.7109375" style="1" hidden="1" customWidth="1"/>
    <col min="21" max="21" width="18.42578125" style="1" hidden="1" customWidth="1"/>
    <col min="22" max="23" width="20.7109375" style="1" hidden="1" customWidth="1"/>
    <col min="24" max="25" width="11.42578125" style="1" customWidth="1"/>
    <col min="26" max="26" width="27.28515625" style="1" customWidth="1"/>
    <col min="27" max="27" width="15.85546875" style="1" customWidth="1"/>
    <col min="28" max="28" width="21.42578125" style="1" customWidth="1"/>
    <col min="29" max="29" width="37.42578125" style="1" customWidth="1"/>
    <col min="30" max="30" width="26.42578125" style="1" customWidth="1"/>
    <col min="31" max="31" width="26" style="1" customWidth="1"/>
    <col min="32" max="32" width="18.85546875" style="1" customWidth="1"/>
    <col min="33" max="33" width="19.28515625" style="1" customWidth="1"/>
    <col min="34" max="34" width="24.28515625" style="1" customWidth="1"/>
    <col min="35" max="35" width="66.7109375" style="1" customWidth="1"/>
    <col min="36" max="36" width="16.28515625" style="1" hidden="1" customWidth="1"/>
    <col min="37" max="37" width="17.140625" style="1" hidden="1" customWidth="1"/>
    <col min="38" max="38" width="14.28515625" style="1" hidden="1" customWidth="1"/>
    <col min="39" max="39" width="31.42578125" style="1" hidden="1" customWidth="1"/>
    <col min="40" max="41" width="17.42578125" style="1" hidden="1" customWidth="1"/>
    <col min="42" max="42" width="16.28515625" style="1" hidden="1" customWidth="1"/>
    <col min="43" max="43" width="16.140625" style="1" hidden="1" customWidth="1"/>
    <col min="44" max="44" width="29.28515625" style="1" hidden="1" customWidth="1"/>
    <col min="45" max="45" width="19.7109375" style="1" hidden="1" customWidth="1"/>
    <col min="46" max="50" width="17.85546875" style="1" hidden="1" customWidth="1"/>
    <col min="51" max="51" width="46.42578125" style="1" customWidth="1"/>
    <col min="52" max="16384" width="11.42578125" style="1"/>
  </cols>
  <sheetData>
    <row r="2" spans="1:50" x14ac:dyDescent="0.25">
      <c r="M2" s="3"/>
      <c r="N2" s="78"/>
      <c r="O2" s="78"/>
      <c r="P2" s="78"/>
    </row>
    <row r="3" spans="1:50" x14ac:dyDescent="0.25">
      <c r="C3" s="79" t="s">
        <v>0</v>
      </c>
      <c r="D3" s="79"/>
      <c r="E3" s="79"/>
      <c r="F3" s="79"/>
      <c r="G3" s="79"/>
      <c r="H3" s="79"/>
      <c r="I3" s="79"/>
      <c r="J3" s="4"/>
      <c r="K3" s="4"/>
      <c r="L3" s="5"/>
      <c r="M3" s="3"/>
      <c r="N3" s="78"/>
      <c r="O3" s="78"/>
      <c r="P3" s="78"/>
      <c r="Q3" s="4"/>
      <c r="R3" s="4"/>
      <c r="S3" s="4"/>
      <c r="T3" s="4"/>
      <c r="U3" s="4"/>
      <c r="V3" s="4"/>
      <c r="W3" s="4"/>
      <c r="X3" s="4"/>
      <c r="Y3" s="4"/>
    </row>
    <row r="4" spans="1:50" x14ac:dyDescent="0.25">
      <c r="C4" s="79"/>
      <c r="D4" s="79"/>
      <c r="E4" s="79"/>
      <c r="G4" s="80" t="s">
        <v>1</v>
      </c>
      <c r="H4" s="80"/>
      <c r="I4" s="80"/>
      <c r="J4" s="6"/>
      <c r="K4" s="6"/>
      <c r="L4" s="7"/>
      <c r="M4" s="3"/>
      <c r="N4" s="78"/>
      <c r="O4" s="78"/>
      <c r="P4" s="78"/>
      <c r="Q4" s="8"/>
      <c r="R4" s="8"/>
      <c r="S4" s="8"/>
      <c r="T4" s="8"/>
      <c r="U4" s="8"/>
      <c r="V4" s="8"/>
      <c r="W4" s="8"/>
      <c r="X4" s="8"/>
      <c r="Y4" s="8"/>
    </row>
    <row r="5" spans="1:50" x14ac:dyDescent="0.25">
      <c r="C5" s="9"/>
      <c r="G5" s="80"/>
      <c r="H5" s="80"/>
      <c r="I5" s="80"/>
      <c r="J5" s="6"/>
      <c r="K5" s="6"/>
      <c r="L5" s="7"/>
      <c r="M5" s="7"/>
      <c r="N5" s="6"/>
    </row>
    <row r="6" spans="1:50" x14ac:dyDescent="0.25">
      <c r="C6" s="9"/>
      <c r="K6" s="10"/>
    </row>
    <row r="7" spans="1:50" x14ac:dyDescent="0.25">
      <c r="F7" s="10"/>
      <c r="J7" s="11"/>
      <c r="K7" s="11"/>
      <c r="L7" s="11"/>
      <c r="M7" s="11">
        <f>SUBTOTAL(9,M10:M35)</f>
        <v>0</v>
      </c>
      <c r="N7" s="11"/>
      <c r="O7" s="11"/>
      <c r="P7" s="11"/>
    </row>
    <row r="8" spans="1:50" s="13" customFormat="1" ht="16.5" customHeight="1" thickBot="1" x14ac:dyDescent="0.3">
      <c r="A8" s="69" t="s">
        <v>2</v>
      </c>
      <c r="B8" s="65" t="s">
        <v>3</v>
      </c>
      <c r="C8" s="73" t="s">
        <v>4</v>
      </c>
      <c r="D8" s="73" t="s">
        <v>5</v>
      </c>
      <c r="E8" s="73" t="s">
        <v>6</v>
      </c>
      <c r="F8" s="73" t="s">
        <v>7</v>
      </c>
      <c r="G8" s="68" t="s">
        <v>8</v>
      </c>
      <c r="H8" s="69" t="s">
        <v>9</v>
      </c>
      <c r="I8" s="70" t="s">
        <v>10</v>
      </c>
      <c r="J8" s="65" t="s">
        <v>11</v>
      </c>
      <c r="K8" s="65" t="s">
        <v>12</v>
      </c>
      <c r="L8" s="65" t="s">
        <v>13</v>
      </c>
      <c r="M8" s="65" t="s">
        <v>14</v>
      </c>
      <c r="N8" s="65" t="s">
        <v>15</v>
      </c>
      <c r="O8" s="65" t="s">
        <v>16</v>
      </c>
      <c r="P8" s="73" t="s">
        <v>17</v>
      </c>
      <c r="Q8" s="74" t="s">
        <v>18</v>
      </c>
      <c r="R8" s="75"/>
      <c r="S8" s="75"/>
      <c r="T8" s="75"/>
      <c r="U8" s="75"/>
      <c r="V8" s="75"/>
      <c r="W8" s="75"/>
      <c r="X8" s="76"/>
      <c r="Y8" s="12"/>
      <c r="Z8" s="77" t="s">
        <v>19</v>
      </c>
      <c r="AA8" s="77"/>
      <c r="AB8" s="70" t="s">
        <v>20</v>
      </c>
      <c r="AC8" s="63" t="s">
        <v>21</v>
      </c>
      <c r="AD8" s="63" t="s">
        <v>22</v>
      </c>
      <c r="AE8" s="65" t="s">
        <v>23</v>
      </c>
      <c r="AF8" s="65" t="s">
        <v>24</v>
      </c>
      <c r="AG8" s="65" t="s">
        <v>25</v>
      </c>
      <c r="AH8" s="65" t="s">
        <v>26</v>
      </c>
      <c r="AI8" s="63" t="s">
        <v>27</v>
      </c>
      <c r="AJ8" s="66" t="s">
        <v>28</v>
      </c>
      <c r="AK8" s="66" t="s">
        <v>29</v>
      </c>
      <c r="AL8" s="68" t="s">
        <v>30</v>
      </c>
      <c r="AM8" s="69"/>
      <c r="AN8" s="68" t="s">
        <v>31</v>
      </c>
      <c r="AO8" s="69"/>
      <c r="AP8" s="63" t="s">
        <v>32</v>
      </c>
      <c r="AQ8" s="63" t="s">
        <v>32</v>
      </c>
      <c r="AR8" s="63" t="s">
        <v>33</v>
      </c>
      <c r="AS8" s="63" t="s">
        <v>34</v>
      </c>
      <c r="AT8" s="63" t="s">
        <v>35</v>
      </c>
      <c r="AU8" s="63" t="s">
        <v>36</v>
      </c>
      <c r="AV8" s="63" t="s">
        <v>37</v>
      </c>
      <c r="AW8" s="63" t="s">
        <v>38</v>
      </c>
      <c r="AX8" s="63" t="s">
        <v>39</v>
      </c>
    </row>
    <row r="9" spans="1:50" s="13" customFormat="1" ht="31.5" x14ac:dyDescent="0.25">
      <c r="A9" s="69"/>
      <c r="B9" s="73"/>
      <c r="C9" s="73"/>
      <c r="D9" s="73"/>
      <c r="E9" s="73"/>
      <c r="F9" s="73"/>
      <c r="G9" s="68"/>
      <c r="H9" s="69"/>
      <c r="I9" s="71"/>
      <c r="J9" s="72"/>
      <c r="K9" s="65"/>
      <c r="L9" s="65"/>
      <c r="M9" s="65"/>
      <c r="N9" s="65"/>
      <c r="O9" s="72"/>
      <c r="P9" s="73"/>
      <c r="Q9" s="14" t="s">
        <v>40</v>
      </c>
      <c r="R9" s="14" t="s">
        <v>41</v>
      </c>
      <c r="S9" s="14" t="s">
        <v>42</v>
      </c>
      <c r="T9" s="14" t="s">
        <v>43</v>
      </c>
      <c r="U9" s="14" t="s">
        <v>44</v>
      </c>
      <c r="V9" s="14" t="s">
        <v>17</v>
      </c>
      <c r="W9" s="14" t="s">
        <v>45</v>
      </c>
      <c r="X9" s="14" t="s">
        <v>46</v>
      </c>
      <c r="Y9" s="14" t="s">
        <v>47</v>
      </c>
      <c r="Z9" s="15" t="s">
        <v>48</v>
      </c>
      <c r="AA9" s="15" t="s">
        <v>4</v>
      </c>
      <c r="AB9" s="71"/>
      <c r="AC9" s="64"/>
      <c r="AD9" s="64"/>
      <c r="AE9" s="65"/>
      <c r="AF9" s="65"/>
      <c r="AG9" s="65"/>
      <c r="AH9" s="65"/>
      <c r="AI9" s="64"/>
      <c r="AJ9" s="67"/>
      <c r="AK9" s="67"/>
      <c r="AL9" s="68"/>
      <c r="AM9" s="69"/>
      <c r="AN9" s="16" t="s">
        <v>49</v>
      </c>
      <c r="AO9" s="17" t="s">
        <v>50</v>
      </c>
      <c r="AP9" s="64"/>
      <c r="AQ9" s="64"/>
      <c r="AR9" s="64"/>
      <c r="AS9" s="64"/>
      <c r="AT9" s="64"/>
      <c r="AU9" s="64"/>
      <c r="AV9" s="64"/>
      <c r="AW9" s="64"/>
      <c r="AX9" s="64"/>
    </row>
    <row r="10" spans="1:50" s="30" customFormat="1" ht="120" hidden="1" x14ac:dyDescent="0.25">
      <c r="A10" s="18" t="s">
        <v>60</v>
      </c>
      <c r="B10" s="20">
        <v>2011</v>
      </c>
      <c r="C10" s="20" t="s">
        <v>61</v>
      </c>
      <c r="D10" s="36" t="s">
        <v>62</v>
      </c>
      <c r="E10" s="20" t="s">
        <v>51</v>
      </c>
      <c r="F10" s="20" t="s">
        <v>56</v>
      </c>
      <c r="G10" s="21">
        <v>41039</v>
      </c>
      <c r="H10" s="21">
        <v>41409</v>
      </c>
      <c r="I10" s="39">
        <v>94582</v>
      </c>
      <c r="J10" s="26">
        <v>7200614</v>
      </c>
      <c r="K10" s="26">
        <v>4200614</v>
      </c>
      <c r="L10" s="31"/>
      <c r="M10" s="31"/>
      <c r="N10" s="26">
        <v>7200614</v>
      </c>
      <c r="O10" s="26">
        <v>3795277.94</v>
      </c>
      <c r="P10" s="26">
        <v>3795277.93</v>
      </c>
      <c r="Q10" s="24">
        <f t="shared" ref="Q10:R25" si="0">J10</f>
        <v>7200614</v>
      </c>
      <c r="R10" s="24">
        <f t="shared" si="0"/>
        <v>4200614</v>
      </c>
      <c r="S10" s="24">
        <f>R10</f>
        <v>4200614</v>
      </c>
      <c r="T10" s="24">
        <f t="shared" ref="S10:T20" si="1">O10</f>
        <v>3795277.94</v>
      </c>
      <c r="U10" s="24">
        <f t="shared" ref="U10:U20" si="2">V10</f>
        <v>3795277.93</v>
      </c>
      <c r="V10" s="24">
        <f t="shared" ref="V10:V20" si="3">P10</f>
        <v>3795277.93</v>
      </c>
      <c r="W10" s="24">
        <f t="shared" ref="W10:W20" si="4">V10</f>
        <v>3795277.93</v>
      </c>
      <c r="X10" s="25">
        <v>1</v>
      </c>
      <c r="Y10" s="25">
        <f>V10/O10</f>
        <v>0.99999999736514689</v>
      </c>
      <c r="Z10" s="20" t="s">
        <v>63</v>
      </c>
      <c r="AA10" s="20" t="s">
        <v>59</v>
      </c>
      <c r="AB10" s="20" t="s">
        <v>64</v>
      </c>
      <c r="AC10" s="20" t="s">
        <v>65</v>
      </c>
      <c r="AD10" s="20" t="s">
        <v>66</v>
      </c>
      <c r="AE10" s="20" t="s">
        <v>67</v>
      </c>
      <c r="AF10" s="26">
        <v>21817.02</v>
      </c>
      <c r="AG10" s="26">
        <v>0</v>
      </c>
      <c r="AH10" s="26">
        <v>430327.55</v>
      </c>
      <c r="AI10" s="20" t="s">
        <v>68</v>
      </c>
      <c r="AJ10" s="27">
        <f t="shared" ref="AJ10:AJ35" si="5">K10-O10</f>
        <v>405336.06000000006</v>
      </c>
      <c r="AK10" s="27">
        <f t="shared" ref="AK10:AK35" si="6">O10-P10</f>
        <v>9.9999997764825821E-3</v>
      </c>
      <c r="AL10" s="23"/>
      <c r="AM10" s="23"/>
      <c r="AN10" s="23"/>
      <c r="AO10" s="23"/>
      <c r="AP10" s="28" t="s">
        <v>52</v>
      </c>
      <c r="AQ10" s="28" t="s">
        <v>52</v>
      </c>
      <c r="AR10" s="35" t="s">
        <v>58</v>
      </c>
      <c r="AS10" s="28" t="s">
        <v>57</v>
      </c>
      <c r="AT10" s="29"/>
      <c r="AU10" s="29"/>
      <c r="AV10" s="29"/>
      <c r="AW10" s="29"/>
      <c r="AX10" s="29"/>
    </row>
    <row r="11" spans="1:50" s="30" customFormat="1" ht="105" hidden="1" x14ac:dyDescent="0.25">
      <c r="A11" s="18" t="s">
        <v>60</v>
      </c>
      <c r="B11" s="20">
        <v>2011</v>
      </c>
      <c r="C11" s="20" t="s">
        <v>61</v>
      </c>
      <c r="D11" s="36" t="s">
        <v>69</v>
      </c>
      <c r="E11" s="20" t="s">
        <v>51</v>
      </c>
      <c r="F11" s="20" t="s">
        <v>56</v>
      </c>
      <c r="G11" s="21">
        <v>41039</v>
      </c>
      <c r="H11" s="21">
        <v>41409</v>
      </c>
      <c r="I11" s="39">
        <v>94582</v>
      </c>
      <c r="J11" s="26">
        <v>11427050</v>
      </c>
      <c r="K11" s="22">
        <f>J11+L11+M11</f>
        <v>14427050</v>
      </c>
      <c r="L11" s="31">
        <v>3000000</v>
      </c>
      <c r="M11" s="31"/>
      <c r="N11" s="26">
        <v>11427050</v>
      </c>
      <c r="O11" s="26">
        <f>11149009.04+1504376.07</f>
        <v>12653385.109999999</v>
      </c>
      <c r="P11" s="26">
        <f>11149006.93+608355.08</f>
        <v>11757362.01</v>
      </c>
      <c r="Q11" s="24">
        <f t="shared" si="0"/>
        <v>11427050</v>
      </c>
      <c r="R11" s="24">
        <f t="shared" si="0"/>
        <v>14427050</v>
      </c>
      <c r="S11" s="24">
        <f>R11</f>
        <v>14427050</v>
      </c>
      <c r="T11" s="24">
        <f t="shared" si="1"/>
        <v>12653385.109999999</v>
      </c>
      <c r="U11" s="24">
        <f t="shared" si="2"/>
        <v>11757362.01</v>
      </c>
      <c r="V11" s="24">
        <f t="shared" si="3"/>
        <v>11757362.01</v>
      </c>
      <c r="W11" s="24">
        <f t="shared" si="4"/>
        <v>11757362.01</v>
      </c>
      <c r="X11" s="25">
        <v>1</v>
      </c>
      <c r="Y11" s="25">
        <f>V11/O11</f>
        <v>0.92918708375580295</v>
      </c>
      <c r="Z11" s="20" t="s">
        <v>70</v>
      </c>
      <c r="AA11" s="20" t="s">
        <v>59</v>
      </c>
      <c r="AB11" s="20" t="s">
        <v>64</v>
      </c>
      <c r="AC11" s="20" t="s">
        <v>71</v>
      </c>
      <c r="AD11" s="20" t="s">
        <v>72</v>
      </c>
      <c r="AE11" s="40" t="s">
        <v>73</v>
      </c>
      <c r="AF11" s="26">
        <v>82312.820000000007</v>
      </c>
      <c r="AG11" s="26">
        <v>0</v>
      </c>
      <c r="AH11" s="26">
        <v>2772156.23</v>
      </c>
      <c r="AI11" s="20" t="s">
        <v>74</v>
      </c>
      <c r="AJ11" s="27">
        <f t="shared" si="5"/>
        <v>1773664.8900000006</v>
      </c>
      <c r="AK11" s="27">
        <f t="shared" si="6"/>
        <v>896023.09999999963</v>
      </c>
      <c r="AL11" s="23"/>
      <c r="AM11" s="23"/>
      <c r="AN11" s="23"/>
      <c r="AO11" s="23"/>
      <c r="AP11" s="28" t="s">
        <v>52</v>
      </c>
      <c r="AQ11" s="28" t="s">
        <v>52</v>
      </c>
      <c r="AR11" s="35" t="s">
        <v>58</v>
      </c>
      <c r="AS11" s="28" t="s">
        <v>57</v>
      </c>
      <c r="AT11" s="29"/>
      <c r="AU11" s="29"/>
      <c r="AV11" s="29"/>
      <c r="AW11" s="29"/>
      <c r="AX11" s="29"/>
    </row>
    <row r="12" spans="1:50" s="30" customFormat="1" ht="90" hidden="1" customHeight="1" x14ac:dyDescent="0.25">
      <c r="A12" s="18" t="s">
        <v>60</v>
      </c>
      <c r="B12" s="20">
        <v>2012</v>
      </c>
      <c r="C12" s="20" t="s">
        <v>77</v>
      </c>
      <c r="D12" s="36" t="s">
        <v>78</v>
      </c>
      <c r="E12" s="20" t="s">
        <v>51</v>
      </c>
      <c r="F12" s="20" t="s">
        <v>77</v>
      </c>
      <c r="G12" s="34">
        <v>41605</v>
      </c>
      <c r="H12" s="34">
        <v>41835</v>
      </c>
      <c r="I12" s="32"/>
      <c r="J12" s="26">
        <v>12300000</v>
      </c>
      <c r="K12" s="26">
        <f>12300000+1500000</f>
        <v>13800000</v>
      </c>
      <c r="L12" s="31"/>
      <c r="M12" s="31"/>
      <c r="N12" s="26">
        <v>12300000</v>
      </c>
      <c r="O12" s="26">
        <v>12300000</v>
      </c>
      <c r="P12" s="26">
        <v>12300000</v>
      </c>
      <c r="Q12" s="24">
        <f t="shared" si="0"/>
        <v>12300000</v>
      </c>
      <c r="R12" s="24">
        <f t="shared" si="0"/>
        <v>13800000</v>
      </c>
      <c r="S12" s="24">
        <f>Q12</f>
        <v>12300000</v>
      </c>
      <c r="T12" s="24">
        <f t="shared" si="1"/>
        <v>12300000</v>
      </c>
      <c r="U12" s="24">
        <f t="shared" si="2"/>
        <v>12300000</v>
      </c>
      <c r="V12" s="24">
        <f t="shared" si="3"/>
        <v>12300000</v>
      </c>
      <c r="W12" s="24">
        <f t="shared" si="4"/>
        <v>12300000</v>
      </c>
      <c r="X12" s="25">
        <v>1</v>
      </c>
      <c r="Y12" s="25">
        <v>1</v>
      </c>
      <c r="Z12" s="20" t="s">
        <v>79</v>
      </c>
      <c r="AA12" s="20" t="s">
        <v>80</v>
      </c>
      <c r="AB12" s="20" t="s">
        <v>81</v>
      </c>
      <c r="AC12" s="20">
        <v>9988312</v>
      </c>
      <c r="AD12" s="20" t="s">
        <v>82</v>
      </c>
      <c r="AE12" s="20" t="s">
        <v>83</v>
      </c>
      <c r="AF12" s="26">
        <v>0</v>
      </c>
      <c r="AG12" s="26">
        <v>0</v>
      </c>
      <c r="AH12" s="26">
        <v>0</v>
      </c>
      <c r="AI12" s="36" t="s">
        <v>84</v>
      </c>
      <c r="AJ12" s="27">
        <f t="shared" si="5"/>
        <v>1500000</v>
      </c>
      <c r="AK12" s="27">
        <f t="shared" si="6"/>
        <v>0</v>
      </c>
      <c r="AL12" s="23"/>
      <c r="AM12" s="23"/>
      <c r="AN12" s="23"/>
      <c r="AO12" s="23"/>
      <c r="AP12" s="28" t="s">
        <v>52</v>
      </c>
      <c r="AQ12" s="28" t="s">
        <v>52</v>
      </c>
      <c r="AR12" s="28" t="s">
        <v>53</v>
      </c>
      <c r="AS12" s="28"/>
      <c r="AT12" s="29" t="s">
        <v>54</v>
      </c>
      <c r="AU12" s="29" t="s">
        <v>54</v>
      </c>
      <c r="AV12" s="29"/>
      <c r="AW12" s="29"/>
      <c r="AX12" s="29"/>
    </row>
    <row r="13" spans="1:50" s="30" customFormat="1" ht="195" hidden="1" x14ac:dyDescent="0.25">
      <c r="A13" s="18" t="s">
        <v>60</v>
      </c>
      <c r="B13" s="20">
        <v>2012</v>
      </c>
      <c r="C13" s="20" t="s">
        <v>61</v>
      </c>
      <c r="D13" s="36" t="s">
        <v>85</v>
      </c>
      <c r="E13" s="20" t="s">
        <v>51</v>
      </c>
      <c r="F13" s="20" t="s">
        <v>56</v>
      </c>
      <c r="G13" s="21">
        <v>41681</v>
      </c>
      <c r="H13" s="21">
        <v>41830</v>
      </c>
      <c r="I13" s="32"/>
      <c r="J13" s="26">
        <v>8020000</v>
      </c>
      <c r="K13" s="26">
        <v>8020000</v>
      </c>
      <c r="L13" s="31"/>
      <c r="M13" s="31"/>
      <c r="N13" s="26">
        <v>8020000</v>
      </c>
      <c r="O13" s="26">
        <v>6693989.3099999996</v>
      </c>
      <c r="P13" s="26">
        <v>6692888.96</v>
      </c>
      <c r="Q13" s="24">
        <f t="shared" si="0"/>
        <v>8020000</v>
      </c>
      <c r="R13" s="24">
        <f t="shared" si="0"/>
        <v>8020000</v>
      </c>
      <c r="S13" s="24">
        <f t="shared" si="1"/>
        <v>8020000</v>
      </c>
      <c r="T13" s="24">
        <f t="shared" si="1"/>
        <v>6693989.3099999996</v>
      </c>
      <c r="U13" s="24">
        <f t="shared" si="2"/>
        <v>6692888.96</v>
      </c>
      <c r="V13" s="24">
        <f t="shared" si="3"/>
        <v>6692888.96</v>
      </c>
      <c r="W13" s="24">
        <f t="shared" si="4"/>
        <v>6692888.96</v>
      </c>
      <c r="X13" s="25">
        <v>1</v>
      </c>
      <c r="Y13" s="25">
        <v>1</v>
      </c>
      <c r="Z13" s="20" t="s">
        <v>86</v>
      </c>
      <c r="AA13" s="20" t="s">
        <v>87</v>
      </c>
      <c r="AB13" s="20" t="s">
        <v>88</v>
      </c>
      <c r="AC13" s="20" t="s">
        <v>89</v>
      </c>
      <c r="AD13" s="20" t="s">
        <v>90</v>
      </c>
      <c r="AE13" s="20" t="s">
        <v>91</v>
      </c>
      <c r="AF13" s="26">
        <v>0</v>
      </c>
      <c r="AG13" s="26">
        <v>0</v>
      </c>
      <c r="AH13" s="26">
        <v>138412.99</v>
      </c>
      <c r="AI13" s="20" t="s">
        <v>92</v>
      </c>
      <c r="AJ13" s="27">
        <f t="shared" si="5"/>
        <v>1326010.6900000004</v>
      </c>
      <c r="AK13" s="27">
        <f t="shared" si="6"/>
        <v>1100.3499999996275</v>
      </c>
      <c r="AL13" s="23"/>
      <c r="AM13" s="23"/>
      <c r="AN13" s="23"/>
      <c r="AO13" s="23"/>
      <c r="AP13" s="28" t="s">
        <v>52</v>
      </c>
      <c r="AQ13" s="28" t="s">
        <v>52</v>
      </c>
      <c r="AR13" s="35" t="s">
        <v>58</v>
      </c>
      <c r="AS13" s="28" t="s">
        <v>57</v>
      </c>
      <c r="AT13" s="29" t="s">
        <v>54</v>
      </c>
      <c r="AU13" s="29" t="s">
        <v>54</v>
      </c>
      <c r="AV13" s="29"/>
      <c r="AW13" s="29"/>
      <c r="AX13" s="29"/>
    </row>
    <row r="14" spans="1:50" s="30" customFormat="1" ht="75.75" hidden="1" customHeight="1" x14ac:dyDescent="0.25">
      <c r="A14" s="18" t="s">
        <v>60</v>
      </c>
      <c r="B14" s="20">
        <v>2012</v>
      </c>
      <c r="C14" s="20" t="s">
        <v>61</v>
      </c>
      <c r="D14" s="36" t="s">
        <v>93</v>
      </c>
      <c r="E14" s="20" t="s">
        <v>55</v>
      </c>
      <c r="F14" s="20" t="s">
        <v>57</v>
      </c>
      <c r="G14" s="20"/>
      <c r="H14" s="20"/>
      <c r="I14" s="32"/>
      <c r="J14" s="26">
        <v>1500000</v>
      </c>
      <c r="K14" s="26">
        <v>0</v>
      </c>
      <c r="L14" s="31"/>
      <c r="M14" s="31">
        <v>0</v>
      </c>
      <c r="N14" s="41" t="s">
        <v>94</v>
      </c>
      <c r="O14" s="26">
        <v>0</v>
      </c>
      <c r="P14" s="26">
        <v>0</v>
      </c>
      <c r="Q14" s="25"/>
      <c r="R14" s="24">
        <f t="shared" si="0"/>
        <v>0</v>
      </c>
      <c r="S14" s="25"/>
      <c r="T14" s="24">
        <f t="shared" si="1"/>
        <v>0</v>
      </c>
      <c r="U14" s="24">
        <f t="shared" si="2"/>
        <v>0</v>
      </c>
      <c r="V14" s="24">
        <f t="shared" si="3"/>
        <v>0</v>
      </c>
      <c r="W14" s="24">
        <f t="shared" si="4"/>
        <v>0</v>
      </c>
      <c r="X14" s="25">
        <v>0</v>
      </c>
      <c r="Y14" s="25">
        <v>0</v>
      </c>
      <c r="Z14" s="20" t="s">
        <v>95</v>
      </c>
      <c r="AA14" s="20" t="s">
        <v>96</v>
      </c>
      <c r="AB14" s="20"/>
      <c r="AC14" s="20"/>
      <c r="AD14" s="20"/>
      <c r="AE14" s="20"/>
      <c r="AF14" s="26"/>
      <c r="AG14" s="26"/>
      <c r="AH14" s="26"/>
      <c r="AI14" s="20" t="s">
        <v>97</v>
      </c>
      <c r="AJ14" s="27">
        <f t="shared" si="5"/>
        <v>0</v>
      </c>
      <c r="AK14" s="27">
        <f t="shared" si="6"/>
        <v>0</v>
      </c>
      <c r="AL14" s="23"/>
      <c r="AM14" s="23"/>
      <c r="AN14" s="23"/>
      <c r="AO14" s="23"/>
      <c r="AP14" s="28" t="s">
        <v>98</v>
      </c>
      <c r="AQ14" s="28" t="s">
        <v>98</v>
      </c>
      <c r="AR14" s="28"/>
      <c r="AS14" s="28"/>
      <c r="AT14" s="29"/>
      <c r="AU14" s="29"/>
      <c r="AV14" s="29"/>
      <c r="AW14" s="29"/>
      <c r="AX14" s="29"/>
    </row>
    <row r="15" spans="1:50" s="30" customFormat="1" ht="90" hidden="1" customHeight="1" x14ac:dyDescent="0.25">
      <c r="A15" s="18" t="s">
        <v>60</v>
      </c>
      <c r="B15" s="20">
        <v>2012</v>
      </c>
      <c r="C15" s="20" t="s">
        <v>61</v>
      </c>
      <c r="D15" s="36" t="s">
        <v>99</v>
      </c>
      <c r="E15" s="20" t="s">
        <v>55</v>
      </c>
      <c r="F15" s="20" t="s">
        <v>57</v>
      </c>
      <c r="G15" s="34">
        <v>41527</v>
      </c>
      <c r="H15" s="34">
        <v>41641</v>
      </c>
      <c r="I15" s="32"/>
      <c r="J15" s="26">
        <v>2180000</v>
      </c>
      <c r="K15" s="26">
        <v>2180000</v>
      </c>
      <c r="L15" s="31"/>
      <c r="M15" s="31"/>
      <c r="N15" s="26">
        <v>2180000</v>
      </c>
      <c r="O15" s="26">
        <v>1980318.73</v>
      </c>
      <c r="P15" s="26">
        <v>1965408.1</v>
      </c>
      <c r="Q15" s="24">
        <f>J15</f>
        <v>2180000</v>
      </c>
      <c r="R15" s="24">
        <f t="shared" si="0"/>
        <v>2180000</v>
      </c>
      <c r="S15" s="24">
        <f>N15</f>
        <v>2180000</v>
      </c>
      <c r="T15" s="24">
        <f t="shared" si="1"/>
        <v>1980318.73</v>
      </c>
      <c r="U15" s="24">
        <f t="shared" si="2"/>
        <v>1965408.1</v>
      </c>
      <c r="V15" s="24">
        <f t="shared" si="3"/>
        <v>1965408.1</v>
      </c>
      <c r="W15" s="24">
        <f t="shared" si="4"/>
        <v>1965408.1</v>
      </c>
      <c r="X15" s="25">
        <v>1</v>
      </c>
      <c r="Y15" s="25">
        <v>0.98499999999999999</v>
      </c>
      <c r="Z15" s="20" t="s">
        <v>100</v>
      </c>
      <c r="AA15" s="20" t="s">
        <v>59</v>
      </c>
      <c r="AB15" s="20" t="s">
        <v>76</v>
      </c>
      <c r="AC15" s="20" t="s">
        <v>101</v>
      </c>
      <c r="AD15" s="20" t="s">
        <v>102</v>
      </c>
      <c r="AE15" s="20" t="s">
        <v>103</v>
      </c>
      <c r="AF15" s="26"/>
      <c r="AG15" s="26"/>
      <c r="AH15" s="26"/>
      <c r="AI15" s="20"/>
      <c r="AJ15" s="27">
        <f t="shared" si="5"/>
        <v>199681.27000000002</v>
      </c>
      <c r="AK15" s="27">
        <f t="shared" si="6"/>
        <v>14910.629999999888</v>
      </c>
      <c r="AL15" s="23"/>
      <c r="AM15" s="23"/>
      <c r="AN15" s="23"/>
      <c r="AO15" s="23"/>
      <c r="AP15" s="28" t="s">
        <v>52</v>
      </c>
      <c r="AQ15" s="28" t="s">
        <v>52</v>
      </c>
      <c r="AR15" s="28" t="s">
        <v>53</v>
      </c>
      <c r="AS15" s="28"/>
      <c r="AT15" s="29" t="s">
        <v>54</v>
      </c>
      <c r="AU15" s="29" t="s">
        <v>54</v>
      </c>
      <c r="AV15" s="29"/>
      <c r="AW15" s="29"/>
      <c r="AX15" s="29"/>
    </row>
    <row r="16" spans="1:50" s="30" customFormat="1" ht="45" hidden="1" customHeight="1" x14ac:dyDescent="0.25">
      <c r="A16" s="18" t="s">
        <v>60</v>
      </c>
      <c r="B16" s="20">
        <v>2013</v>
      </c>
      <c r="C16" s="20" t="s">
        <v>61</v>
      </c>
      <c r="D16" s="36" t="s">
        <v>106</v>
      </c>
      <c r="E16" s="20" t="s">
        <v>107</v>
      </c>
      <c r="F16" s="20" t="s">
        <v>61</v>
      </c>
      <c r="G16" s="38">
        <v>41405</v>
      </c>
      <c r="H16" s="38">
        <v>41788</v>
      </c>
      <c r="I16" s="32">
        <v>6</v>
      </c>
      <c r="J16" s="26">
        <v>1300000</v>
      </c>
      <c r="K16" s="26">
        <v>1300000</v>
      </c>
      <c r="L16" s="31"/>
      <c r="M16" s="31"/>
      <c r="N16" s="26">
        <v>1300000</v>
      </c>
      <c r="O16" s="26">
        <v>427383.3</v>
      </c>
      <c r="P16" s="26">
        <v>427383.3</v>
      </c>
      <c r="Q16" s="23">
        <f t="shared" ref="Q16:Q20" si="7">J16</f>
        <v>1300000</v>
      </c>
      <c r="R16" s="24">
        <f t="shared" si="0"/>
        <v>1300000</v>
      </c>
      <c r="S16" s="24">
        <f t="shared" ref="S16:S19" si="8">R16</f>
        <v>1300000</v>
      </c>
      <c r="T16" s="23">
        <f t="shared" si="1"/>
        <v>427383.3</v>
      </c>
      <c r="U16" s="24">
        <f t="shared" si="2"/>
        <v>427383.3</v>
      </c>
      <c r="V16" s="24">
        <f t="shared" si="3"/>
        <v>427383.3</v>
      </c>
      <c r="W16" s="23">
        <f t="shared" si="4"/>
        <v>427383.3</v>
      </c>
      <c r="X16" s="43">
        <v>1</v>
      </c>
      <c r="Y16" s="43">
        <f>V16/O16</f>
        <v>1</v>
      </c>
      <c r="Z16" s="20" t="s">
        <v>108</v>
      </c>
      <c r="AA16" s="20" t="s">
        <v>61</v>
      </c>
      <c r="AB16" s="20" t="s">
        <v>109</v>
      </c>
      <c r="AC16" s="37">
        <v>24100026328</v>
      </c>
      <c r="AD16" s="20" t="s">
        <v>110</v>
      </c>
      <c r="AE16" s="37" t="s">
        <v>111</v>
      </c>
      <c r="AF16" s="26">
        <v>10514.09</v>
      </c>
      <c r="AG16" s="26">
        <v>0</v>
      </c>
      <c r="AH16" s="26">
        <v>881243.95</v>
      </c>
      <c r="AI16" s="36" t="s">
        <v>112</v>
      </c>
      <c r="AJ16" s="27">
        <f t="shared" si="5"/>
        <v>872616.7</v>
      </c>
      <c r="AK16" s="27">
        <f t="shared" si="6"/>
        <v>0</v>
      </c>
      <c r="AL16" s="23"/>
      <c r="AM16" s="23"/>
      <c r="AN16" s="23"/>
      <c r="AO16" s="23"/>
      <c r="AP16" s="28" t="s">
        <v>52</v>
      </c>
      <c r="AQ16" s="28" t="s">
        <v>52</v>
      </c>
      <c r="AR16" s="35" t="s">
        <v>105</v>
      </c>
      <c r="AS16" s="28" t="s">
        <v>57</v>
      </c>
      <c r="AT16" s="29"/>
      <c r="AU16" s="29"/>
      <c r="AV16" s="29"/>
      <c r="AW16" s="29"/>
      <c r="AX16" s="29"/>
    </row>
    <row r="17" spans="1:50" s="30" customFormat="1" ht="60" hidden="1" x14ac:dyDescent="0.25">
      <c r="A17" s="18" t="s">
        <v>60</v>
      </c>
      <c r="B17" s="20">
        <v>2013</v>
      </c>
      <c r="C17" s="20" t="s">
        <v>61</v>
      </c>
      <c r="D17" s="36" t="s">
        <v>113</v>
      </c>
      <c r="E17" s="20" t="s">
        <v>51</v>
      </c>
      <c r="F17" s="20" t="s">
        <v>56</v>
      </c>
      <c r="G17" s="34">
        <v>41681</v>
      </c>
      <c r="H17" s="34">
        <v>41770</v>
      </c>
      <c r="I17" s="32"/>
      <c r="J17" s="26">
        <v>5000000</v>
      </c>
      <c r="K17" s="26">
        <v>5000000</v>
      </c>
      <c r="L17" s="31"/>
      <c r="M17" s="31"/>
      <c r="N17" s="26">
        <v>5000000</v>
      </c>
      <c r="O17" s="26">
        <v>4964868.5</v>
      </c>
      <c r="P17" s="26">
        <v>4952194.4800000004</v>
      </c>
      <c r="Q17" s="23">
        <f t="shared" si="7"/>
        <v>5000000</v>
      </c>
      <c r="R17" s="24">
        <f t="shared" si="0"/>
        <v>5000000</v>
      </c>
      <c r="S17" s="24">
        <f t="shared" si="8"/>
        <v>5000000</v>
      </c>
      <c r="T17" s="23">
        <f t="shared" si="1"/>
        <v>4964868.5</v>
      </c>
      <c r="U17" s="24">
        <f t="shared" si="2"/>
        <v>4952194.4800000004</v>
      </c>
      <c r="V17" s="24">
        <f t="shared" si="3"/>
        <v>4952194.4800000004</v>
      </c>
      <c r="W17" s="23">
        <f t="shared" si="4"/>
        <v>4952194.4800000004</v>
      </c>
      <c r="X17" s="43">
        <v>1</v>
      </c>
      <c r="Y17" s="43">
        <f>V17/O17</f>
        <v>0.99744725968069459</v>
      </c>
      <c r="Z17" s="20" t="s">
        <v>114</v>
      </c>
      <c r="AA17" s="20" t="s">
        <v>61</v>
      </c>
      <c r="AB17" s="20"/>
      <c r="AC17" s="20" t="s">
        <v>115</v>
      </c>
      <c r="AD17" s="20" t="s">
        <v>116</v>
      </c>
      <c r="AE17" s="37" t="s">
        <v>117</v>
      </c>
      <c r="AF17" s="26">
        <v>0</v>
      </c>
      <c r="AG17" s="26">
        <v>0</v>
      </c>
      <c r="AH17" s="26">
        <v>237.9</v>
      </c>
      <c r="AI17" s="36" t="s">
        <v>118</v>
      </c>
      <c r="AJ17" s="27">
        <f t="shared" si="5"/>
        <v>35131.5</v>
      </c>
      <c r="AK17" s="27">
        <f t="shared" si="6"/>
        <v>12674.019999999553</v>
      </c>
      <c r="AL17" s="23"/>
      <c r="AM17" s="23"/>
      <c r="AN17" s="23">
        <v>47805.52</v>
      </c>
      <c r="AO17" s="23">
        <f>122178.3-AN17</f>
        <v>74372.78</v>
      </c>
      <c r="AP17" s="28" t="s">
        <v>52</v>
      </c>
      <c r="AQ17" s="28" t="s">
        <v>52</v>
      </c>
      <c r="AR17" s="44" t="s">
        <v>119</v>
      </c>
      <c r="AS17" s="28" t="s">
        <v>57</v>
      </c>
      <c r="AT17" s="29" t="s">
        <v>54</v>
      </c>
      <c r="AU17" s="29" t="s">
        <v>54</v>
      </c>
      <c r="AV17" s="29"/>
      <c r="AW17" s="29"/>
      <c r="AX17" s="29"/>
    </row>
    <row r="18" spans="1:50" s="30" customFormat="1" ht="90" hidden="1" customHeight="1" x14ac:dyDescent="0.25">
      <c r="A18" s="18" t="s">
        <v>60</v>
      </c>
      <c r="B18" s="20">
        <v>2013</v>
      </c>
      <c r="C18" s="20" t="s">
        <v>77</v>
      </c>
      <c r="D18" s="36" t="s">
        <v>120</v>
      </c>
      <c r="E18" s="20" t="s">
        <v>51</v>
      </c>
      <c r="F18" s="20" t="s">
        <v>77</v>
      </c>
      <c r="G18" s="34">
        <v>41640</v>
      </c>
      <c r="H18" s="34">
        <v>41789</v>
      </c>
      <c r="I18" s="32">
        <v>172000</v>
      </c>
      <c r="J18" s="26">
        <v>2500000</v>
      </c>
      <c r="K18" s="26">
        <v>2500000</v>
      </c>
      <c r="L18" s="31"/>
      <c r="M18" s="31"/>
      <c r="N18" s="26">
        <v>2500000</v>
      </c>
      <c r="O18" s="26">
        <v>2500000</v>
      </c>
      <c r="P18" s="26">
        <v>2500000</v>
      </c>
      <c r="Q18" s="23">
        <f t="shared" si="7"/>
        <v>2500000</v>
      </c>
      <c r="R18" s="24">
        <f t="shared" si="0"/>
        <v>2500000</v>
      </c>
      <c r="S18" s="24">
        <f t="shared" si="8"/>
        <v>2500000</v>
      </c>
      <c r="T18" s="23">
        <f t="shared" si="1"/>
        <v>2500000</v>
      </c>
      <c r="U18" s="24">
        <f t="shared" si="2"/>
        <v>2500000</v>
      </c>
      <c r="V18" s="24">
        <f t="shared" si="3"/>
        <v>2500000</v>
      </c>
      <c r="W18" s="23">
        <f t="shared" si="4"/>
        <v>2500000</v>
      </c>
      <c r="X18" s="43">
        <v>1</v>
      </c>
      <c r="Y18" s="43">
        <f>V18/O18</f>
        <v>1</v>
      </c>
      <c r="Z18" s="20" t="s">
        <v>121</v>
      </c>
      <c r="AA18" s="20" t="s">
        <v>77</v>
      </c>
      <c r="AB18" s="20" t="s">
        <v>81</v>
      </c>
      <c r="AC18" s="20">
        <v>10274454</v>
      </c>
      <c r="AD18" s="20" t="s">
        <v>82</v>
      </c>
      <c r="AE18" s="20" t="s">
        <v>122</v>
      </c>
      <c r="AF18" s="26">
        <v>12120.57</v>
      </c>
      <c r="AG18" s="26">
        <v>0</v>
      </c>
      <c r="AH18" s="26">
        <v>12910.7</v>
      </c>
      <c r="AI18" s="36" t="s">
        <v>123</v>
      </c>
      <c r="AJ18" s="27">
        <f t="shared" si="5"/>
        <v>0</v>
      </c>
      <c r="AK18" s="27">
        <f t="shared" si="6"/>
        <v>0</v>
      </c>
      <c r="AL18" s="23"/>
      <c r="AM18" s="23"/>
      <c r="AN18" s="23"/>
      <c r="AO18" s="23"/>
      <c r="AP18" s="28" t="s">
        <v>52</v>
      </c>
      <c r="AQ18" s="28" t="s">
        <v>52</v>
      </c>
      <c r="AR18" s="28" t="s">
        <v>53</v>
      </c>
      <c r="AS18" s="28"/>
      <c r="AT18" s="29" t="s">
        <v>54</v>
      </c>
      <c r="AU18" s="29" t="s">
        <v>54</v>
      </c>
      <c r="AV18" s="29"/>
      <c r="AW18" s="29"/>
      <c r="AX18" s="29"/>
    </row>
    <row r="19" spans="1:50" s="30" customFormat="1" ht="30" hidden="1" customHeight="1" x14ac:dyDescent="0.25">
      <c r="A19" s="18" t="s">
        <v>60</v>
      </c>
      <c r="B19" s="20">
        <v>2013</v>
      </c>
      <c r="C19" s="20" t="s">
        <v>124</v>
      </c>
      <c r="D19" s="36" t="s">
        <v>125</v>
      </c>
      <c r="E19" s="20" t="s">
        <v>51</v>
      </c>
      <c r="F19" s="20" t="s">
        <v>124</v>
      </c>
      <c r="G19" s="34">
        <v>41646</v>
      </c>
      <c r="H19" s="34">
        <v>41806</v>
      </c>
      <c r="I19" s="32">
        <v>70620</v>
      </c>
      <c r="J19" s="26">
        <v>7700000</v>
      </c>
      <c r="K19" s="26">
        <v>8734758</v>
      </c>
      <c r="L19" s="31">
        <v>1034758</v>
      </c>
      <c r="M19" s="31"/>
      <c r="N19" s="26">
        <v>8734758</v>
      </c>
      <c r="O19" s="23">
        <v>8734758</v>
      </c>
      <c r="P19" s="26">
        <v>8734758</v>
      </c>
      <c r="Q19" s="23">
        <f t="shared" si="7"/>
        <v>7700000</v>
      </c>
      <c r="R19" s="24">
        <f t="shared" si="0"/>
        <v>8734758</v>
      </c>
      <c r="S19" s="24">
        <f t="shared" si="8"/>
        <v>8734758</v>
      </c>
      <c r="T19" s="23">
        <f>O19</f>
        <v>8734758</v>
      </c>
      <c r="U19" s="24">
        <f t="shared" si="2"/>
        <v>8734758</v>
      </c>
      <c r="V19" s="24">
        <f t="shared" si="3"/>
        <v>8734758</v>
      </c>
      <c r="W19" s="23">
        <f t="shared" si="4"/>
        <v>8734758</v>
      </c>
      <c r="X19" s="43">
        <v>1</v>
      </c>
      <c r="Y19" s="43">
        <f>V19/O19</f>
        <v>1</v>
      </c>
      <c r="Z19" s="20" t="s">
        <v>126</v>
      </c>
      <c r="AA19" s="20" t="s">
        <v>127</v>
      </c>
      <c r="AB19" s="20" t="s">
        <v>128</v>
      </c>
      <c r="AC19" s="20" t="s">
        <v>129</v>
      </c>
      <c r="AD19" s="20" t="s">
        <v>130</v>
      </c>
      <c r="AE19" s="20" t="s">
        <v>131</v>
      </c>
      <c r="AF19" s="26">
        <v>0</v>
      </c>
      <c r="AG19" s="26">
        <v>0</v>
      </c>
      <c r="AH19" s="26">
        <v>30870.62</v>
      </c>
      <c r="AI19" s="20" t="s">
        <v>132</v>
      </c>
      <c r="AJ19" s="27">
        <f t="shared" si="5"/>
        <v>0</v>
      </c>
      <c r="AK19" s="27">
        <f t="shared" si="6"/>
        <v>0</v>
      </c>
      <c r="AL19" s="23"/>
      <c r="AM19" s="23"/>
      <c r="AN19" s="23"/>
      <c r="AO19" s="23"/>
      <c r="AP19" s="28" t="s">
        <v>52</v>
      </c>
      <c r="AQ19" s="28" t="s">
        <v>52</v>
      </c>
      <c r="AR19" s="35" t="s">
        <v>105</v>
      </c>
      <c r="AS19" s="28" t="s">
        <v>57</v>
      </c>
      <c r="AT19" s="29"/>
      <c r="AU19" s="29"/>
      <c r="AV19" s="29"/>
      <c r="AW19" s="29"/>
      <c r="AX19" s="29"/>
    </row>
    <row r="20" spans="1:50" s="30" customFormat="1" ht="30" hidden="1" customHeight="1" x14ac:dyDescent="0.25">
      <c r="A20" s="18" t="s">
        <v>60</v>
      </c>
      <c r="B20" s="20">
        <v>2013</v>
      </c>
      <c r="C20" s="20" t="s">
        <v>61</v>
      </c>
      <c r="D20" s="36" t="s">
        <v>133</v>
      </c>
      <c r="E20" s="20" t="s">
        <v>51</v>
      </c>
      <c r="F20" s="20" t="s">
        <v>61</v>
      </c>
      <c r="G20" s="34">
        <v>41656</v>
      </c>
      <c r="H20" s="34">
        <v>41775</v>
      </c>
      <c r="I20" s="32" t="s">
        <v>134</v>
      </c>
      <c r="J20" s="26">
        <v>5000000</v>
      </c>
      <c r="K20" s="26">
        <v>5000000</v>
      </c>
      <c r="L20" s="31"/>
      <c r="M20" s="31"/>
      <c r="N20" s="26">
        <v>3000000</v>
      </c>
      <c r="O20" s="26">
        <v>4997246.12</v>
      </c>
      <c r="P20" s="26">
        <v>4997246.12</v>
      </c>
      <c r="Q20" s="23">
        <f t="shared" si="7"/>
        <v>5000000</v>
      </c>
      <c r="R20" s="24">
        <f t="shared" si="0"/>
        <v>5000000</v>
      </c>
      <c r="S20" s="24">
        <f>N20</f>
        <v>3000000</v>
      </c>
      <c r="T20" s="23">
        <f t="shared" si="1"/>
        <v>4997246.12</v>
      </c>
      <c r="U20" s="24">
        <f t="shared" si="2"/>
        <v>4997246.12</v>
      </c>
      <c r="V20" s="24">
        <f t="shared" si="3"/>
        <v>4997246.12</v>
      </c>
      <c r="W20" s="23">
        <f t="shared" si="4"/>
        <v>4997246.12</v>
      </c>
      <c r="X20" s="43">
        <v>1</v>
      </c>
      <c r="Y20" s="43">
        <f>V20/O20</f>
        <v>1</v>
      </c>
      <c r="Z20" s="20" t="s">
        <v>135</v>
      </c>
      <c r="AA20" s="20" t="s">
        <v>136</v>
      </c>
      <c r="AB20" s="20" t="s">
        <v>109</v>
      </c>
      <c r="AC20" s="20">
        <v>24100026301</v>
      </c>
      <c r="AD20" s="20" t="s">
        <v>110</v>
      </c>
      <c r="AE20" s="37" t="s">
        <v>137</v>
      </c>
      <c r="AF20" s="26">
        <v>15584.72</v>
      </c>
      <c r="AG20" s="26"/>
      <c r="AH20" s="26">
        <v>1086726.92</v>
      </c>
      <c r="AI20" s="36" t="s">
        <v>138</v>
      </c>
      <c r="AJ20" s="27">
        <f t="shared" si="5"/>
        <v>2753.8799999998882</v>
      </c>
      <c r="AK20" s="27">
        <f t="shared" si="6"/>
        <v>0</v>
      </c>
      <c r="AL20" s="23"/>
      <c r="AM20" s="23"/>
      <c r="AN20" s="23"/>
      <c r="AO20" s="23"/>
      <c r="AP20" s="28" t="s">
        <v>52</v>
      </c>
      <c r="AQ20" s="28" t="s">
        <v>52</v>
      </c>
      <c r="AR20" s="28" t="s">
        <v>53</v>
      </c>
      <c r="AS20" s="28"/>
      <c r="AT20" s="29" t="s">
        <v>54</v>
      </c>
      <c r="AU20" s="29" t="s">
        <v>54</v>
      </c>
      <c r="AV20" s="29"/>
      <c r="AW20" s="29"/>
      <c r="AX20" s="29"/>
    </row>
    <row r="21" spans="1:50" s="30" customFormat="1" ht="45" hidden="1" customHeight="1" x14ac:dyDescent="0.25">
      <c r="A21" s="18" t="s">
        <v>60</v>
      </c>
      <c r="B21" s="20">
        <v>2013</v>
      </c>
      <c r="C21" s="20" t="s">
        <v>139</v>
      </c>
      <c r="D21" s="36" t="s">
        <v>140</v>
      </c>
      <c r="E21" s="20" t="s">
        <v>55</v>
      </c>
      <c r="F21" s="20" t="s">
        <v>57</v>
      </c>
      <c r="G21" s="20"/>
      <c r="H21" s="20"/>
      <c r="I21" s="32"/>
      <c r="J21" s="26"/>
      <c r="K21" s="26"/>
      <c r="L21" s="31"/>
      <c r="M21" s="31"/>
      <c r="N21" s="26"/>
      <c r="O21" s="26"/>
      <c r="P21" s="26"/>
      <c r="Q21" s="24"/>
      <c r="R21" s="24">
        <f t="shared" si="0"/>
        <v>0</v>
      </c>
      <c r="S21" s="24"/>
      <c r="T21" s="25"/>
      <c r="U21" s="25"/>
      <c r="V21" s="24"/>
      <c r="W21" s="18"/>
      <c r="X21" s="18"/>
      <c r="Y21" s="18"/>
      <c r="Z21" s="20"/>
      <c r="AA21" s="20"/>
      <c r="AB21" s="20" t="s">
        <v>88</v>
      </c>
      <c r="AC21" s="20">
        <v>217577050</v>
      </c>
      <c r="AD21" s="20" t="s">
        <v>141</v>
      </c>
      <c r="AE21" s="20" t="s">
        <v>142</v>
      </c>
      <c r="AF21" s="26">
        <v>282.31</v>
      </c>
      <c r="AG21" s="26"/>
      <c r="AH21" s="26">
        <v>108405.95</v>
      </c>
      <c r="AI21" s="20" t="s">
        <v>143</v>
      </c>
      <c r="AJ21" s="27">
        <f t="shared" si="5"/>
        <v>0</v>
      </c>
      <c r="AK21" s="27">
        <f t="shared" si="6"/>
        <v>0</v>
      </c>
      <c r="AL21" s="23"/>
      <c r="AM21" s="23"/>
      <c r="AN21" s="23"/>
      <c r="AO21" s="23"/>
      <c r="AP21" s="33"/>
      <c r="AQ21" s="28"/>
      <c r="AR21" s="28"/>
      <c r="AS21" s="28"/>
      <c r="AT21" s="29"/>
      <c r="AU21" s="29"/>
      <c r="AV21" s="29"/>
      <c r="AW21" s="29"/>
      <c r="AX21" s="29"/>
    </row>
    <row r="22" spans="1:50" s="30" customFormat="1" ht="60" hidden="1" customHeight="1" x14ac:dyDescent="0.25">
      <c r="A22" s="18" t="s">
        <v>60</v>
      </c>
      <c r="B22" s="20">
        <v>2013</v>
      </c>
      <c r="C22" s="20" t="s">
        <v>61</v>
      </c>
      <c r="D22" s="45" t="s">
        <v>144</v>
      </c>
      <c r="E22" s="20" t="s">
        <v>55</v>
      </c>
      <c r="F22" s="20" t="s">
        <v>57</v>
      </c>
      <c r="G22" s="20"/>
      <c r="H22" s="20"/>
      <c r="I22" s="32"/>
      <c r="J22" s="26">
        <v>517379</v>
      </c>
      <c r="K22" s="26">
        <v>0</v>
      </c>
      <c r="L22" s="31"/>
      <c r="M22" s="31"/>
      <c r="N22" s="26">
        <v>462165.3</v>
      </c>
      <c r="O22" s="26">
        <v>0</v>
      </c>
      <c r="P22" s="26">
        <v>0</v>
      </c>
      <c r="Q22" s="23">
        <f t="shared" ref="Q22:R31" si="9">J22</f>
        <v>517379</v>
      </c>
      <c r="R22" s="24">
        <f t="shared" si="0"/>
        <v>0</v>
      </c>
      <c r="S22" s="23">
        <v>0</v>
      </c>
      <c r="T22" s="23">
        <f t="shared" ref="T22:T31" si="10">O22</f>
        <v>0</v>
      </c>
      <c r="U22" s="24">
        <f t="shared" ref="U22:U31" si="11">V22</f>
        <v>0</v>
      </c>
      <c r="V22" s="24">
        <f t="shared" ref="V22:V31" si="12">P22</f>
        <v>0</v>
      </c>
      <c r="W22" s="23">
        <f t="shared" ref="W22:W31" si="13">V22</f>
        <v>0</v>
      </c>
      <c r="X22" s="43">
        <v>0</v>
      </c>
      <c r="Y22" s="43">
        <v>0</v>
      </c>
      <c r="Z22" s="20"/>
      <c r="AA22" s="20"/>
      <c r="AB22" s="20"/>
      <c r="AC22" s="20"/>
      <c r="AD22" s="20"/>
      <c r="AE22" s="20"/>
      <c r="AF22" s="26"/>
      <c r="AG22" s="26"/>
      <c r="AH22" s="26"/>
      <c r="AI22" s="20" t="s">
        <v>145</v>
      </c>
      <c r="AJ22" s="27">
        <f t="shared" si="5"/>
        <v>0</v>
      </c>
      <c r="AK22" s="27">
        <f t="shared" si="6"/>
        <v>0</v>
      </c>
      <c r="AL22" s="23"/>
      <c r="AM22" s="23"/>
      <c r="AN22" s="23"/>
      <c r="AO22" s="23"/>
      <c r="AP22" s="28" t="s">
        <v>98</v>
      </c>
      <c r="AQ22" s="28" t="s">
        <v>98</v>
      </c>
      <c r="AR22" s="28"/>
      <c r="AS22" s="28"/>
      <c r="AT22" s="29"/>
      <c r="AU22" s="29"/>
      <c r="AV22" s="29"/>
      <c r="AW22" s="29"/>
      <c r="AX22" s="29"/>
    </row>
    <row r="23" spans="1:50" s="30" customFormat="1" ht="60" hidden="1" customHeight="1" x14ac:dyDescent="0.25">
      <c r="A23" s="18" t="s">
        <v>60</v>
      </c>
      <c r="B23" s="20">
        <v>2013</v>
      </c>
      <c r="C23" s="20" t="s">
        <v>77</v>
      </c>
      <c r="D23" s="45" t="s">
        <v>146</v>
      </c>
      <c r="E23" s="20" t="s">
        <v>55</v>
      </c>
      <c r="F23" s="20" t="s">
        <v>57</v>
      </c>
      <c r="G23" s="20"/>
      <c r="H23" s="20"/>
      <c r="I23" s="32"/>
      <c r="J23" s="26">
        <v>517379</v>
      </c>
      <c r="K23" s="26">
        <v>0</v>
      </c>
      <c r="L23" s="31"/>
      <c r="M23" s="31"/>
      <c r="N23" s="26">
        <v>462165.3</v>
      </c>
      <c r="O23" s="26">
        <v>0</v>
      </c>
      <c r="P23" s="26">
        <v>0</v>
      </c>
      <c r="Q23" s="23">
        <f t="shared" si="9"/>
        <v>517379</v>
      </c>
      <c r="R23" s="24">
        <f t="shared" si="0"/>
        <v>0</v>
      </c>
      <c r="S23" s="23">
        <v>0</v>
      </c>
      <c r="T23" s="23">
        <f t="shared" si="10"/>
        <v>0</v>
      </c>
      <c r="U23" s="24">
        <f t="shared" si="11"/>
        <v>0</v>
      </c>
      <c r="V23" s="24">
        <f t="shared" si="12"/>
        <v>0</v>
      </c>
      <c r="W23" s="23">
        <f t="shared" si="13"/>
        <v>0</v>
      </c>
      <c r="X23" s="43">
        <v>0</v>
      </c>
      <c r="Y23" s="43">
        <v>0</v>
      </c>
      <c r="Z23" s="20"/>
      <c r="AA23" s="20"/>
      <c r="AB23" s="20"/>
      <c r="AC23" s="20"/>
      <c r="AD23" s="20"/>
      <c r="AE23" s="20"/>
      <c r="AF23" s="26"/>
      <c r="AG23" s="26"/>
      <c r="AH23" s="26"/>
      <c r="AI23" s="20" t="s">
        <v>147</v>
      </c>
      <c r="AJ23" s="27">
        <f t="shared" si="5"/>
        <v>0</v>
      </c>
      <c r="AK23" s="27">
        <f t="shared" si="6"/>
        <v>0</v>
      </c>
      <c r="AL23" s="23"/>
      <c r="AM23" s="23"/>
      <c r="AN23" s="23"/>
      <c r="AO23" s="23"/>
      <c r="AP23" s="28" t="s">
        <v>98</v>
      </c>
      <c r="AQ23" s="28" t="s">
        <v>98</v>
      </c>
      <c r="AR23" s="28"/>
      <c r="AS23" s="28"/>
      <c r="AT23" s="29"/>
      <c r="AU23" s="29"/>
      <c r="AV23" s="29"/>
      <c r="AW23" s="29"/>
      <c r="AX23" s="29"/>
    </row>
    <row r="24" spans="1:50" s="30" customFormat="1" ht="60" hidden="1" customHeight="1" x14ac:dyDescent="0.25">
      <c r="A24" s="18" t="s">
        <v>60</v>
      </c>
      <c r="B24" s="20">
        <v>2013</v>
      </c>
      <c r="C24" s="20" t="s">
        <v>124</v>
      </c>
      <c r="D24" s="45" t="s">
        <v>148</v>
      </c>
      <c r="E24" s="20" t="s">
        <v>55</v>
      </c>
      <c r="F24" s="20" t="s">
        <v>57</v>
      </c>
      <c r="G24" s="46">
        <v>41659</v>
      </c>
      <c r="H24" s="46">
        <v>41932</v>
      </c>
      <c r="I24" s="32"/>
      <c r="J24" s="26">
        <v>517379</v>
      </c>
      <c r="K24" s="26">
        <v>517379</v>
      </c>
      <c r="L24" s="31"/>
      <c r="M24" s="31"/>
      <c r="N24" s="26">
        <v>517379</v>
      </c>
      <c r="O24" s="26">
        <v>515040</v>
      </c>
      <c r="P24" s="26">
        <v>515040</v>
      </c>
      <c r="Q24" s="23">
        <f t="shared" si="9"/>
        <v>517379</v>
      </c>
      <c r="R24" s="24">
        <f t="shared" si="0"/>
        <v>517379</v>
      </c>
      <c r="S24" s="24">
        <f t="shared" ref="S24:S31" si="14">R24</f>
        <v>517379</v>
      </c>
      <c r="T24" s="23">
        <f t="shared" si="10"/>
        <v>515040</v>
      </c>
      <c r="U24" s="24">
        <f t="shared" si="11"/>
        <v>515040</v>
      </c>
      <c r="V24" s="24">
        <f t="shared" si="12"/>
        <v>515040</v>
      </c>
      <c r="W24" s="23">
        <f t="shared" si="13"/>
        <v>515040</v>
      </c>
      <c r="X24" s="47">
        <v>1</v>
      </c>
      <c r="Y24" s="47">
        <f t="shared" ref="Y24" si="15">W24/T24</f>
        <v>1</v>
      </c>
      <c r="Z24" s="20"/>
      <c r="AA24" s="20"/>
      <c r="AB24" s="20"/>
      <c r="AC24" s="20"/>
      <c r="AD24" s="20"/>
      <c r="AE24" s="20"/>
      <c r="AF24" s="26"/>
      <c r="AG24" s="26"/>
      <c r="AH24" s="26"/>
      <c r="AI24" s="20"/>
      <c r="AJ24" s="27">
        <f t="shared" si="5"/>
        <v>2339</v>
      </c>
      <c r="AK24" s="27">
        <f t="shared" si="6"/>
        <v>0</v>
      </c>
      <c r="AL24" s="23"/>
      <c r="AM24" s="23"/>
      <c r="AN24" s="23"/>
      <c r="AO24" s="23"/>
      <c r="AP24" s="28" t="s">
        <v>52</v>
      </c>
      <c r="AQ24" s="28" t="s">
        <v>52</v>
      </c>
      <c r="AR24" s="28" t="s">
        <v>104</v>
      </c>
      <c r="AS24" s="28"/>
      <c r="AT24" s="29"/>
      <c r="AU24" s="29"/>
      <c r="AV24" s="29"/>
      <c r="AW24" s="29"/>
      <c r="AX24" s="29"/>
    </row>
    <row r="25" spans="1:50" s="30" customFormat="1" ht="45" hidden="1" customHeight="1" x14ac:dyDescent="0.25">
      <c r="A25" s="18" t="s">
        <v>60</v>
      </c>
      <c r="B25" s="20">
        <v>2013</v>
      </c>
      <c r="C25" s="20" t="s">
        <v>139</v>
      </c>
      <c r="D25" s="45" t="s">
        <v>149</v>
      </c>
      <c r="E25" s="20" t="s">
        <v>55</v>
      </c>
      <c r="F25" s="20" t="s">
        <v>57</v>
      </c>
      <c r="G25" s="34">
        <v>41635</v>
      </c>
      <c r="H25" s="34">
        <v>41869</v>
      </c>
      <c r="I25" s="32"/>
      <c r="J25" s="26">
        <v>500000</v>
      </c>
      <c r="K25" s="26">
        <v>500000</v>
      </c>
      <c r="L25" s="31"/>
      <c r="M25" s="31"/>
      <c r="N25" s="26">
        <v>500000</v>
      </c>
      <c r="O25" s="26">
        <v>487200</v>
      </c>
      <c r="P25" s="26">
        <v>487200</v>
      </c>
      <c r="Q25" s="23">
        <f t="shared" si="9"/>
        <v>500000</v>
      </c>
      <c r="R25" s="24">
        <f t="shared" si="0"/>
        <v>500000</v>
      </c>
      <c r="S25" s="24">
        <f t="shared" si="14"/>
        <v>500000</v>
      </c>
      <c r="T25" s="23">
        <f t="shared" si="10"/>
        <v>487200</v>
      </c>
      <c r="U25" s="24">
        <f t="shared" si="11"/>
        <v>487200</v>
      </c>
      <c r="V25" s="24">
        <f t="shared" si="12"/>
        <v>487200</v>
      </c>
      <c r="W25" s="23">
        <f t="shared" si="13"/>
        <v>487200</v>
      </c>
      <c r="X25" s="43">
        <v>1</v>
      </c>
      <c r="Y25" s="43">
        <v>1</v>
      </c>
      <c r="Z25" s="20" t="s">
        <v>150</v>
      </c>
      <c r="AA25" s="20" t="s">
        <v>61</v>
      </c>
      <c r="AB25" s="20"/>
      <c r="AC25" s="20"/>
      <c r="AD25" s="20"/>
      <c r="AE25" s="20"/>
      <c r="AF25" s="26"/>
      <c r="AG25" s="26"/>
      <c r="AH25" s="26"/>
      <c r="AI25" s="20"/>
      <c r="AJ25" s="27">
        <f t="shared" si="5"/>
        <v>12800</v>
      </c>
      <c r="AK25" s="27">
        <f t="shared" si="6"/>
        <v>0</v>
      </c>
      <c r="AL25" s="23"/>
      <c r="AM25" s="23"/>
      <c r="AN25" s="23"/>
      <c r="AO25" s="23"/>
      <c r="AP25" s="28" t="s">
        <v>52</v>
      </c>
      <c r="AQ25" s="28" t="s">
        <v>52</v>
      </c>
      <c r="AR25" s="35" t="s">
        <v>105</v>
      </c>
      <c r="AS25" s="28" t="s">
        <v>57</v>
      </c>
      <c r="AT25" s="29"/>
      <c r="AU25" s="29"/>
      <c r="AV25" s="29"/>
      <c r="AW25" s="29"/>
      <c r="AX25" s="29"/>
    </row>
    <row r="26" spans="1:50" s="30" customFormat="1" ht="45" hidden="1" customHeight="1" x14ac:dyDescent="0.25">
      <c r="A26" s="18" t="s">
        <v>60</v>
      </c>
      <c r="B26" s="20">
        <v>2013</v>
      </c>
      <c r="C26" s="20" t="s">
        <v>139</v>
      </c>
      <c r="D26" s="45" t="s">
        <v>151</v>
      </c>
      <c r="E26" s="20" t="s">
        <v>55</v>
      </c>
      <c r="F26" s="20" t="s">
        <v>57</v>
      </c>
      <c r="G26" s="34">
        <v>41670</v>
      </c>
      <c r="H26" s="34">
        <v>41759</v>
      </c>
      <c r="I26" s="32"/>
      <c r="J26" s="26">
        <v>500000</v>
      </c>
      <c r="K26" s="26">
        <v>500000</v>
      </c>
      <c r="L26" s="31"/>
      <c r="M26" s="31"/>
      <c r="N26" s="26">
        <v>500000</v>
      </c>
      <c r="O26" s="26">
        <v>498800</v>
      </c>
      <c r="P26" s="26">
        <v>498800</v>
      </c>
      <c r="Q26" s="23">
        <f t="shared" si="9"/>
        <v>500000</v>
      </c>
      <c r="R26" s="24">
        <f t="shared" si="9"/>
        <v>500000</v>
      </c>
      <c r="S26" s="24">
        <f t="shared" si="14"/>
        <v>500000</v>
      </c>
      <c r="T26" s="23">
        <f t="shared" si="10"/>
        <v>498800</v>
      </c>
      <c r="U26" s="24">
        <f t="shared" si="11"/>
        <v>498800</v>
      </c>
      <c r="V26" s="24">
        <f t="shared" si="12"/>
        <v>498800</v>
      </c>
      <c r="W26" s="23">
        <f t="shared" si="13"/>
        <v>498800</v>
      </c>
      <c r="X26" s="43">
        <v>1</v>
      </c>
      <c r="Y26" s="43">
        <v>1</v>
      </c>
      <c r="Z26" s="20" t="s">
        <v>152</v>
      </c>
      <c r="AA26" s="20" t="s">
        <v>61</v>
      </c>
      <c r="AB26" s="20"/>
      <c r="AC26" s="20"/>
      <c r="AD26" s="20"/>
      <c r="AE26" s="20"/>
      <c r="AF26" s="26"/>
      <c r="AG26" s="26"/>
      <c r="AH26" s="26"/>
      <c r="AI26" s="20"/>
      <c r="AJ26" s="27">
        <f t="shared" si="5"/>
        <v>1200</v>
      </c>
      <c r="AK26" s="27">
        <f t="shared" si="6"/>
        <v>0</v>
      </c>
      <c r="AL26" s="23"/>
      <c r="AM26" s="23"/>
      <c r="AN26" s="23"/>
      <c r="AO26" s="23"/>
      <c r="AP26" s="28" t="s">
        <v>52</v>
      </c>
      <c r="AQ26" s="28" t="s">
        <v>52</v>
      </c>
      <c r="AR26" s="35" t="s">
        <v>105</v>
      </c>
      <c r="AS26" s="28" t="s">
        <v>57</v>
      </c>
      <c r="AT26" s="29"/>
      <c r="AU26" s="29"/>
      <c r="AV26" s="29"/>
      <c r="AW26" s="29"/>
      <c r="AX26" s="29"/>
    </row>
    <row r="27" spans="1:50" s="30" customFormat="1" ht="60" hidden="1" customHeight="1" x14ac:dyDescent="0.25">
      <c r="A27" s="18" t="s">
        <v>60</v>
      </c>
      <c r="B27" s="20">
        <v>2014</v>
      </c>
      <c r="C27" s="20" t="s">
        <v>61</v>
      </c>
      <c r="D27" s="36" t="s">
        <v>154</v>
      </c>
      <c r="E27" s="20" t="s">
        <v>51</v>
      </c>
      <c r="F27" s="20" t="s">
        <v>61</v>
      </c>
      <c r="G27" s="20"/>
      <c r="H27" s="20"/>
      <c r="I27" s="32"/>
      <c r="J27" s="26">
        <v>7250000</v>
      </c>
      <c r="K27" s="26">
        <v>7250000</v>
      </c>
      <c r="L27" s="31"/>
      <c r="M27" s="31"/>
      <c r="N27" s="26">
        <v>7250000</v>
      </c>
      <c r="O27" s="26">
        <v>7237503.25</v>
      </c>
      <c r="P27" s="26">
        <v>5265738.3899999997</v>
      </c>
      <c r="Q27" s="23">
        <f t="shared" si="9"/>
        <v>7250000</v>
      </c>
      <c r="R27" s="23">
        <f t="shared" si="9"/>
        <v>7250000</v>
      </c>
      <c r="S27" s="24">
        <f t="shared" si="14"/>
        <v>7250000</v>
      </c>
      <c r="T27" s="23">
        <f t="shared" si="10"/>
        <v>7237503.25</v>
      </c>
      <c r="U27" s="24">
        <f t="shared" si="11"/>
        <v>5265738.3899999997</v>
      </c>
      <c r="V27" s="24">
        <f t="shared" si="12"/>
        <v>5265738.3899999997</v>
      </c>
      <c r="W27" s="23">
        <f t="shared" si="13"/>
        <v>5265738.3899999997</v>
      </c>
      <c r="X27" s="43">
        <v>1</v>
      </c>
      <c r="Y27" s="43">
        <v>0.63</v>
      </c>
      <c r="Z27" s="20"/>
      <c r="AA27" s="20"/>
      <c r="AB27" s="20" t="s">
        <v>155</v>
      </c>
      <c r="AC27" s="20" t="s">
        <v>156</v>
      </c>
      <c r="AD27" s="20" t="s">
        <v>157</v>
      </c>
      <c r="AE27" s="20" t="s">
        <v>158</v>
      </c>
      <c r="AF27" s="26">
        <v>3194.9</v>
      </c>
      <c r="AG27" s="26"/>
      <c r="AH27" s="26">
        <v>1985389.39</v>
      </c>
      <c r="AI27" s="20" t="s">
        <v>159</v>
      </c>
      <c r="AJ27" s="27">
        <f t="shared" si="5"/>
        <v>12496.75</v>
      </c>
      <c r="AK27" s="27">
        <f t="shared" si="6"/>
        <v>1971764.8600000003</v>
      </c>
      <c r="AL27" s="23"/>
      <c r="AM27" s="23"/>
      <c r="AN27" s="23"/>
      <c r="AO27" s="23"/>
      <c r="AP27" s="28" t="s">
        <v>52</v>
      </c>
      <c r="AQ27" s="28" t="s">
        <v>52</v>
      </c>
      <c r="AR27" s="35" t="s">
        <v>105</v>
      </c>
      <c r="AS27" s="28" t="s">
        <v>57</v>
      </c>
      <c r="AT27" s="29"/>
      <c r="AU27" s="29"/>
      <c r="AV27" s="29"/>
      <c r="AW27" s="29"/>
      <c r="AX27" s="29"/>
    </row>
    <row r="28" spans="1:50" s="30" customFormat="1" ht="75" hidden="1" customHeight="1" x14ac:dyDescent="0.25">
      <c r="A28" s="18" t="s">
        <v>60</v>
      </c>
      <c r="B28" s="20">
        <v>2014</v>
      </c>
      <c r="C28" s="20" t="s">
        <v>77</v>
      </c>
      <c r="D28" s="36" t="s">
        <v>160</v>
      </c>
      <c r="E28" s="20" t="s">
        <v>51</v>
      </c>
      <c r="F28" s="20" t="s">
        <v>77</v>
      </c>
      <c r="G28" s="20"/>
      <c r="H28" s="20"/>
      <c r="I28" s="32"/>
      <c r="J28" s="26">
        <v>7800000</v>
      </c>
      <c r="K28" s="26">
        <v>7800000</v>
      </c>
      <c r="L28" s="31"/>
      <c r="M28" s="31"/>
      <c r="N28" s="26">
        <v>7800000</v>
      </c>
      <c r="O28" s="26">
        <v>7779275.3300000001</v>
      </c>
      <c r="P28" s="26">
        <v>7779275.3300000001</v>
      </c>
      <c r="Q28" s="23">
        <f t="shared" si="9"/>
        <v>7800000</v>
      </c>
      <c r="R28" s="23">
        <f t="shared" si="9"/>
        <v>7800000</v>
      </c>
      <c r="S28" s="24">
        <f t="shared" si="14"/>
        <v>7800000</v>
      </c>
      <c r="T28" s="23">
        <f t="shared" si="10"/>
        <v>7779275.3300000001</v>
      </c>
      <c r="U28" s="24">
        <f t="shared" si="11"/>
        <v>7779275.3300000001</v>
      </c>
      <c r="V28" s="24">
        <f t="shared" si="12"/>
        <v>7779275.3300000001</v>
      </c>
      <c r="W28" s="23">
        <f t="shared" si="13"/>
        <v>7779275.3300000001</v>
      </c>
      <c r="X28" s="43">
        <v>1</v>
      </c>
      <c r="Y28" s="43">
        <v>1</v>
      </c>
      <c r="Z28" s="20"/>
      <c r="AA28" s="20"/>
      <c r="AB28" s="20" t="s">
        <v>161</v>
      </c>
      <c r="AC28" s="20" t="s">
        <v>162</v>
      </c>
      <c r="AD28" s="20" t="s">
        <v>163</v>
      </c>
      <c r="AE28" s="20" t="s">
        <v>164</v>
      </c>
      <c r="AF28" s="26">
        <v>32418.5</v>
      </c>
      <c r="AG28" s="26">
        <v>0</v>
      </c>
      <c r="AH28" s="26">
        <v>44982.12</v>
      </c>
      <c r="AI28" s="20"/>
      <c r="AJ28" s="27">
        <f t="shared" si="5"/>
        <v>20724.669999999925</v>
      </c>
      <c r="AK28" s="27">
        <f t="shared" si="6"/>
        <v>0</v>
      </c>
      <c r="AL28" s="23"/>
      <c r="AM28" s="23"/>
      <c r="AN28" s="23"/>
      <c r="AO28" s="23"/>
      <c r="AP28" s="28" t="s">
        <v>52</v>
      </c>
      <c r="AQ28" s="28" t="s">
        <v>52</v>
      </c>
      <c r="AR28" s="35" t="s">
        <v>105</v>
      </c>
      <c r="AS28" s="28" t="s">
        <v>57</v>
      </c>
      <c r="AT28" s="29"/>
      <c r="AU28" s="29"/>
      <c r="AV28" s="29"/>
      <c r="AW28" s="29"/>
      <c r="AX28" s="29"/>
    </row>
    <row r="29" spans="1:50" s="30" customFormat="1" ht="60" hidden="1" customHeight="1" x14ac:dyDescent="0.25">
      <c r="A29" s="18" t="s">
        <v>60</v>
      </c>
      <c r="B29" s="20">
        <v>2014</v>
      </c>
      <c r="C29" s="20" t="s">
        <v>165</v>
      </c>
      <c r="D29" s="36" t="s">
        <v>166</v>
      </c>
      <c r="E29" s="20" t="s">
        <v>51</v>
      </c>
      <c r="F29" s="20" t="s">
        <v>56</v>
      </c>
      <c r="G29" s="20"/>
      <c r="H29" s="20"/>
      <c r="I29" s="32"/>
      <c r="J29" s="26">
        <v>10000000</v>
      </c>
      <c r="K29" s="26">
        <v>10000000</v>
      </c>
      <c r="L29" s="31"/>
      <c r="M29" s="31"/>
      <c r="N29" s="26">
        <v>10000000</v>
      </c>
      <c r="O29" s="26">
        <f>9989999.38+10000</f>
        <v>9999999.3800000008</v>
      </c>
      <c r="P29" s="26">
        <f>8698239.99+10000</f>
        <v>8708239.9900000002</v>
      </c>
      <c r="Q29" s="23">
        <f t="shared" si="9"/>
        <v>10000000</v>
      </c>
      <c r="R29" s="23">
        <f t="shared" si="9"/>
        <v>10000000</v>
      </c>
      <c r="S29" s="24">
        <f t="shared" si="14"/>
        <v>10000000</v>
      </c>
      <c r="T29" s="23">
        <f t="shared" si="10"/>
        <v>9999999.3800000008</v>
      </c>
      <c r="U29" s="24">
        <f t="shared" si="11"/>
        <v>8708239.9900000002</v>
      </c>
      <c r="V29" s="24">
        <f t="shared" si="12"/>
        <v>8708239.9900000002</v>
      </c>
      <c r="W29" s="23">
        <f t="shared" si="13"/>
        <v>8708239.9900000002</v>
      </c>
      <c r="X29" s="43">
        <v>1</v>
      </c>
      <c r="Y29" s="43">
        <f>P29/O29</f>
        <v>0.87082405299109122</v>
      </c>
      <c r="Z29" s="20"/>
      <c r="AA29" s="20"/>
      <c r="AB29" s="20" t="s">
        <v>88</v>
      </c>
      <c r="AC29" s="20">
        <v>197833938</v>
      </c>
      <c r="AD29" s="20" t="s">
        <v>167</v>
      </c>
      <c r="AE29" s="20" t="s">
        <v>168</v>
      </c>
      <c r="AF29" s="26">
        <v>140812.20000000001</v>
      </c>
      <c r="AG29" s="26"/>
      <c r="AH29" s="26">
        <v>1432572.21</v>
      </c>
      <c r="AI29" s="20" t="s">
        <v>169</v>
      </c>
      <c r="AJ29" s="27">
        <f t="shared" si="5"/>
        <v>0.61999999918043613</v>
      </c>
      <c r="AK29" s="27">
        <f>O29-P29</f>
        <v>1291759.3900000006</v>
      </c>
      <c r="AL29" s="23">
        <f>J29*0.001</f>
        <v>10000</v>
      </c>
      <c r="AM29" s="23"/>
      <c r="AN29" s="23"/>
      <c r="AO29" s="23"/>
      <c r="AP29" s="28" t="s">
        <v>52</v>
      </c>
      <c r="AQ29" s="28" t="s">
        <v>52</v>
      </c>
      <c r="AR29" s="35" t="s">
        <v>170</v>
      </c>
      <c r="AS29" s="28" t="s">
        <v>57</v>
      </c>
      <c r="AT29" s="29" t="s">
        <v>54</v>
      </c>
      <c r="AU29" s="29" t="s">
        <v>54</v>
      </c>
      <c r="AV29" s="29"/>
      <c r="AW29" s="29"/>
      <c r="AX29" s="29"/>
    </row>
    <row r="30" spans="1:50" s="30" customFormat="1" ht="60" hidden="1" customHeight="1" x14ac:dyDescent="0.25">
      <c r="A30" s="18" t="s">
        <v>60</v>
      </c>
      <c r="B30" s="20">
        <v>2014</v>
      </c>
      <c r="C30" s="20" t="s">
        <v>171</v>
      </c>
      <c r="D30" s="36" t="s">
        <v>172</v>
      </c>
      <c r="E30" s="20" t="s">
        <v>153</v>
      </c>
      <c r="F30" s="20" t="s">
        <v>61</v>
      </c>
      <c r="G30" s="34"/>
      <c r="H30" s="34"/>
      <c r="I30" s="32"/>
      <c r="J30" s="26">
        <v>2057665</v>
      </c>
      <c r="K30" s="26">
        <v>2057665</v>
      </c>
      <c r="L30" s="31"/>
      <c r="M30" s="31"/>
      <c r="N30" s="26">
        <v>2057665</v>
      </c>
      <c r="O30" s="26">
        <v>1902397.92</v>
      </c>
      <c r="P30" s="26">
        <v>1902397.92</v>
      </c>
      <c r="Q30" s="23">
        <f t="shared" si="9"/>
        <v>2057665</v>
      </c>
      <c r="R30" s="23">
        <f t="shared" si="9"/>
        <v>2057665</v>
      </c>
      <c r="S30" s="24">
        <f t="shared" si="14"/>
        <v>2057665</v>
      </c>
      <c r="T30" s="23">
        <f t="shared" si="10"/>
        <v>1902397.92</v>
      </c>
      <c r="U30" s="24">
        <f t="shared" si="11"/>
        <v>1902397.92</v>
      </c>
      <c r="V30" s="24">
        <f t="shared" si="12"/>
        <v>1902397.92</v>
      </c>
      <c r="W30" s="23">
        <f t="shared" si="13"/>
        <v>1902397.92</v>
      </c>
      <c r="X30" s="43">
        <v>1</v>
      </c>
      <c r="Y30" s="43">
        <f>P30/O30</f>
        <v>1</v>
      </c>
      <c r="Z30" s="20"/>
      <c r="AA30" s="20"/>
      <c r="AB30" s="20" t="s">
        <v>155</v>
      </c>
      <c r="AC30" s="20" t="s">
        <v>173</v>
      </c>
      <c r="AD30" s="20" t="s">
        <v>157</v>
      </c>
      <c r="AE30" s="20" t="s">
        <v>174</v>
      </c>
      <c r="AF30" s="26">
        <v>2011.03</v>
      </c>
      <c r="AG30" s="26">
        <v>0</v>
      </c>
      <c r="AH30" s="26">
        <v>1349999.8</v>
      </c>
      <c r="AI30" s="20" t="s">
        <v>175</v>
      </c>
      <c r="AJ30" s="27">
        <f t="shared" si="5"/>
        <v>155267.08000000007</v>
      </c>
      <c r="AK30" s="27">
        <f t="shared" si="6"/>
        <v>0</v>
      </c>
      <c r="AL30" s="23"/>
      <c r="AM30" s="23"/>
      <c r="AN30" s="23"/>
      <c r="AO30" s="23"/>
      <c r="AP30" s="28" t="s">
        <v>52</v>
      </c>
      <c r="AQ30" s="28" t="s">
        <v>52</v>
      </c>
      <c r="AR30" s="35" t="s">
        <v>175</v>
      </c>
      <c r="AS30" s="28"/>
      <c r="AT30" s="29" t="s">
        <v>54</v>
      </c>
      <c r="AU30" s="29"/>
      <c r="AV30" s="29"/>
      <c r="AW30" s="29"/>
      <c r="AX30" s="29"/>
    </row>
    <row r="31" spans="1:50" s="30" customFormat="1" ht="60" hidden="1" customHeight="1" x14ac:dyDescent="0.25">
      <c r="A31" s="18" t="s">
        <v>60</v>
      </c>
      <c r="B31" s="20">
        <v>2014</v>
      </c>
      <c r="C31" s="20" t="s">
        <v>77</v>
      </c>
      <c r="D31" s="36" t="s">
        <v>176</v>
      </c>
      <c r="E31" s="20" t="s">
        <v>55</v>
      </c>
      <c r="F31" s="20" t="s">
        <v>56</v>
      </c>
      <c r="G31" s="34"/>
      <c r="H31" s="34"/>
      <c r="I31" s="32"/>
      <c r="J31" s="26">
        <v>650000</v>
      </c>
      <c r="K31" s="26">
        <v>650000</v>
      </c>
      <c r="L31" s="31"/>
      <c r="M31" s="31"/>
      <c r="N31" s="26">
        <v>650000</v>
      </c>
      <c r="O31" s="26">
        <f>588607.43+650</f>
        <v>589257.43000000005</v>
      </c>
      <c r="P31" s="26">
        <f>508827.98+650</f>
        <v>509477.98</v>
      </c>
      <c r="Q31" s="23">
        <f t="shared" si="9"/>
        <v>650000</v>
      </c>
      <c r="R31" s="23">
        <f t="shared" si="9"/>
        <v>650000</v>
      </c>
      <c r="S31" s="24">
        <f t="shared" si="14"/>
        <v>650000</v>
      </c>
      <c r="T31" s="23">
        <f t="shared" si="10"/>
        <v>589257.43000000005</v>
      </c>
      <c r="U31" s="24">
        <f t="shared" si="11"/>
        <v>509477.98</v>
      </c>
      <c r="V31" s="24">
        <f t="shared" si="12"/>
        <v>509477.98</v>
      </c>
      <c r="W31" s="23">
        <f t="shared" si="13"/>
        <v>509477.98</v>
      </c>
      <c r="X31" s="43">
        <v>1</v>
      </c>
      <c r="Y31" s="43">
        <f>V31/O31</f>
        <v>0.8646101925265498</v>
      </c>
      <c r="Z31" s="20"/>
      <c r="AA31" s="20"/>
      <c r="AB31" s="20" t="s">
        <v>88</v>
      </c>
      <c r="AC31" s="20">
        <v>264850337</v>
      </c>
      <c r="AD31" s="20" t="s">
        <v>177</v>
      </c>
      <c r="AE31" s="20" t="s">
        <v>178</v>
      </c>
      <c r="AF31" s="26">
        <v>0</v>
      </c>
      <c r="AG31" s="26">
        <v>0</v>
      </c>
      <c r="AH31" s="26">
        <v>282.95999999999998</v>
      </c>
      <c r="AI31" s="20" t="s">
        <v>179</v>
      </c>
      <c r="AJ31" s="27">
        <f t="shared" si="5"/>
        <v>60742.569999999949</v>
      </c>
      <c r="AK31" s="27">
        <f t="shared" si="6"/>
        <v>79779.45000000007</v>
      </c>
      <c r="AL31" s="23">
        <f>J31*0.001</f>
        <v>650</v>
      </c>
      <c r="AM31" s="23"/>
      <c r="AN31" s="23">
        <v>140522.01999999999</v>
      </c>
      <c r="AO31" s="23">
        <v>4899.47</v>
      </c>
      <c r="AP31" s="28" t="s">
        <v>52</v>
      </c>
      <c r="AQ31" s="28" t="s">
        <v>52</v>
      </c>
      <c r="AR31" s="35" t="s">
        <v>105</v>
      </c>
      <c r="AS31" s="28" t="s">
        <v>57</v>
      </c>
      <c r="AT31" s="29" t="s">
        <v>54</v>
      </c>
      <c r="AU31" s="29" t="s">
        <v>54</v>
      </c>
      <c r="AV31" s="29"/>
      <c r="AW31" s="29"/>
      <c r="AX31" s="29"/>
    </row>
    <row r="32" spans="1:50" s="30" customFormat="1" ht="45" customHeight="1" x14ac:dyDescent="0.25">
      <c r="A32" s="18" t="s">
        <v>60</v>
      </c>
      <c r="B32" s="20">
        <v>2015</v>
      </c>
      <c r="C32" s="20" t="s">
        <v>87</v>
      </c>
      <c r="D32" s="19" t="s">
        <v>184</v>
      </c>
      <c r="E32" s="20" t="s">
        <v>51</v>
      </c>
      <c r="F32" s="20" t="s">
        <v>56</v>
      </c>
      <c r="G32" s="48" t="s">
        <v>181</v>
      </c>
      <c r="H32" s="49">
        <v>42614</v>
      </c>
      <c r="I32" s="39">
        <v>996</v>
      </c>
      <c r="J32" s="26">
        <v>8733801</v>
      </c>
      <c r="K32" s="26">
        <v>8143114.75</v>
      </c>
      <c r="L32" s="31">
        <v>0</v>
      </c>
      <c r="M32" s="31">
        <v>0</v>
      </c>
      <c r="N32" s="26">
        <v>2617520.16</v>
      </c>
      <c r="O32" s="26">
        <v>8143114.75</v>
      </c>
      <c r="P32" s="26">
        <v>2442934.42</v>
      </c>
      <c r="Q32" s="23">
        <v>8151266.0199999996</v>
      </c>
      <c r="R32" s="23">
        <v>8143114.75</v>
      </c>
      <c r="S32" s="24">
        <v>8143114.75</v>
      </c>
      <c r="T32" s="23">
        <v>8143114.75</v>
      </c>
      <c r="U32" s="24">
        <v>2442934.42</v>
      </c>
      <c r="V32" s="24">
        <v>2442934.42</v>
      </c>
      <c r="W32" s="24">
        <v>2442934.42</v>
      </c>
      <c r="X32" s="43">
        <v>0.10100000000000001</v>
      </c>
      <c r="Y32" s="47">
        <f t="shared" ref="Y32:Y35" si="16">W32/T32</f>
        <v>0.29999999938598432</v>
      </c>
      <c r="Z32" s="20" t="s">
        <v>185</v>
      </c>
      <c r="AA32" s="20" t="s">
        <v>186</v>
      </c>
      <c r="AB32" s="20" t="s">
        <v>182</v>
      </c>
      <c r="AC32" s="42" t="s">
        <v>187</v>
      </c>
      <c r="AD32" s="20" t="s">
        <v>183</v>
      </c>
      <c r="AE32" s="42" t="s">
        <v>188</v>
      </c>
      <c r="AF32" s="26">
        <v>16888.580000000002</v>
      </c>
      <c r="AG32" s="26"/>
      <c r="AH32" s="26">
        <v>191474.32</v>
      </c>
      <c r="AI32" s="20"/>
      <c r="AJ32" s="27">
        <f t="shared" si="5"/>
        <v>0</v>
      </c>
      <c r="AK32" s="27">
        <f t="shared" si="6"/>
        <v>5700180.3300000001</v>
      </c>
      <c r="AL32" s="23"/>
      <c r="AM32" s="23"/>
      <c r="AN32" s="23">
        <v>581952.44899999909</v>
      </c>
      <c r="AO32" s="23"/>
      <c r="AP32" s="33"/>
      <c r="AQ32" s="28" t="s">
        <v>75</v>
      </c>
      <c r="AR32" s="28"/>
      <c r="AS32" s="28"/>
      <c r="AT32" s="29"/>
      <c r="AU32" s="29"/>
      <c r="AV32" s="29"/>
      <c r="AW32" s="29"/>
      <c r="AX32" s="29"/>
    </row>
    <row r="33" spans="1:50" s="30" customFormat="1" ht="63" customHeight="1" x14ac:dyDescent="0.25">
      <c r="A33" s="18" t="s">
        <v>60</v>
      </c>
      <c r="B33" s="20">
        <v>2015</v>
      </c>
      <c r="C33" s="20" t="s">
        <v>180</v>
      </c>
      <c r="D33" s="19" t="s">
        <v>189</v>
      </c>
      <c r="E33" s="20" t="s">
        <v>153</v>
      </c>
      <c r="F33" s="20" t="s">
        <v>56</v>
      </c>
      <c r="G33" s="48" t="s">
        <v>181</v>
      </c>
      <c r="H33" s="49">
        <v>42644</v>
      </c>
      <c r="I33" s="39">
        <v>179451</v>
      </c>
      <c r="J33" s="26">
        <v>1500000</v>
      </c>
      <c r="K33" s="26">
        <v>1355021.56</v>
      </c>
      <c r="L33" s="31">
        <v>0</v>
      </c>
      <c r="M33" s="31">
        <v>0</v>
      </c>
      <c r="N33" s="26">
        <v>1084017.33</v>
      </c>
      <c r="O33" s="26">
        <v>1355021.56</v>
      </c>
      <c r="P33" s="26">
        <v>406506.5</v>
      </c>
      <c r="Q33" s="23">
        <v>1356377.94</v>
      </c>
      <c r="R33" s="23">
        <v>1355021.56</v>
      </c>
      <c r="S33" s="24">
        <v>1355021.56</v>
      </c>
      <c r="T33" s="23">
        <v>1355021.56</v>
      </c>
      <c r="U33" s="24">
        <v>406506.5</v>
      </c>
      <c r="V33" s="24">
        <v>406506.5</v>
      </c>
      <c r="W33" s="24">
        <v>406506.5</v>
      </c>
      <c r="X33" s="43">
        <v>0.24099999999999999</v>
      </c>
      <c r="Y33" s="47">
        <f t="shared" si="16"/>
        <v>0.30000002361586037</v>
      </c>
      <c r="Z33" s="20" t="s">
        <v>190</v>
      </c>
      <c r="AA33" s="20" t="s">
        <v>186</v>
      </c>
      <c r="AB33" s="20" t="s">
        <v>182</v>
      </c>
      <c r="AC33" s="42" t="s">
        <v>191</v>
      </c>
      <c r="AD33" s="20" t="s">
        <v>183</v>
      </c>
      <c r="AE33" s="42" t="s">
        <v>192</v>
      </c>
      <c r="AF33" s="26">
        <v>2362.35</v>
      </c>
      <c r="AG33" s="26"/>
      <c r="AH33" s="26">
        <v>45405.85</v>
      </c>
      <c r="AI33" s="20"/>
      <c r="AJ33" s="27">
        <f t="shared" si="5"/>
        <v>0</v>
      </c>
      <c r="AK33" s="27">
        <f t="shared" si="6"/>
        <v>948515.06</v>
      </c>
      <c r="AL33" s="23"/>
      <c r="AM33" s="23"/>
      <c r="AN33" s="23">
        <v>143478.43999999994</v>
      </c>
      <c r="AO33" s="23"/>
      <c r="AP33" s="33"/>
      <c r="AQ33" s="28" t="s">
        <v>75</v>
      </c>
      <c r="AR33" s="28"/>
      <c r="AS33" s="28"/>
      <c r="AT33" s="29"/>
      <c r="AU33" s="29"/>
      <c r="AV33" s="29"/>
      <c r="AW33" s="29"/>
      <c r="AX33" s="29"/>
    </row>
    <row r="34" spans="1:50" s="30" customFormat="1" ht="60.75" customHeight="1" x14ac:dyDescent="0.25">
      <c r="A34" s="18" t="s">
        <v>60</v>
      </c>
      <c r="B34" s="20">
        <v>2015</v>
      </c>
      <c r="C34" s="20" t="s">
        <v>193</v>
      </c>
      <c r="D34" s="19" t="s">
        <v>194</v>
      </c>
      <c r="E34" s="20" t="s">
        <v>51</v>
      </c>
      <c r="F34" s="20" t="s">
        <v>56</v>
      </c>
      <c r="G34" s="48" t="s">
        <v>181</v>
      </c>
      <c r="H34" s="48">
        <v>42552</v>
      </c>
      <c r="I34" s="39">
        <v>59000</v>
      </c>
      <c r="J34" s="26">
        <v>8467625</v>
      </c>
      <c r="K34" s="26">
        <v>6672000</v>
      </c>
      <c r="L34" s="31">
        <v>4843017.3</v>
      </c>
      <c r="M34" s="31">
        <v>0</v>
      </c>
      <c r="N34" s="26">
        <v>9211737.5399999991</v>
      </c>
      <c r="O34" s="26">
        <v>11514671.93</v>
      </c>
      <c r="P34" s="26">
        <v>4990339.62</v>
      </c>
      <c r="Q34" s="23">
        <v>11526543.939999999</v>
      </c>
      <c r="R34" s="23">
        <v>11515017.4</v>
      </c>
      <c r="S34" s="24">
        <v>11515017.4</v>
      </c>
      <c r="T34" s="23">
        <v>11514671.93</v>
      </c>
      <c r="U34" s="24">
        <v>4990339.62</v>
      </c>
      <c r="V34" s="24">
        <v>4990339.62</v>
      </c>
      <c r="W34" s="24">
        <v>4990339.62</v>
      </c>
      <c r="X34" s="43">
        <v>0.40410000000000001</v>
      </c>
      <c r="Y34" s="47">
        <f t="shared" si="16"/>
        <v>0.43338964847086187</v>
      </c>
      <c r="Z34" s="20" t="s">
        <v>195</v>
      </c>
      <c r="AA34" s="20" t="s">
        <v>193</v>
      </c>
      <c r="AB34" s="20" t="s">
        <v>182</v>
      </c>
      <c r="AC34" s="42" t="s">
        <v>196</v>
      </c>
      <c r="AD34" s="20" t="s">
        <v>183</v>
      </c>
      <c r="AE34" s="42" t="s">
        <v>197</v>
      </c>
      <c r="AF34" s="26">
        <v>16662.62</v>
      </c>
      <c r="AG34" s="26"/>
      <c r="AH34" s="26">
        <v>4256464.1100000003</v>
      </c>
      <c r="AI34" s="20"/>
      <c r="AJ34" s="27">
        <f t="shared" si="5"/>
        <v>-4842671.93</v>
      </c>
      <c r="AK34" s="27">
        <f t="shared" si="6"/>
        <v>6524332.3099999996</v>
      </c>
      <c r="AL34" s="23"/>
      <c r="AM34" s="23"/>
      <c r="AN34" s="23">
        <v>1787157.375</v>
      </c>
      <c r="AO34" s="23"/>
      <c r="AP34" s="33"/>
      <c r="AQ34" s="28" t="s">
        <v>75</v>
      </c>
      <c r="AR34" s="28"/>
      <c r="AS34" s="28"/>
      <c r="AT34" s="29"/>
      <c r="AU34" s="29"/>
      <c r="AV34" s="29"/>
      <c r="AW34" s="29"/>
      <c r="AX34" s="29"/>
    </row>
    <row r="35" spans="1:50" s="30" customFormat="1" ht="45" customHeight="1" x14ac:dyDescent="0.25">
      <c r="A35" s="18" t="s">
        <v>60</v>
      </c>
      <c r="B35" s="20">
        <v>2015</v>
      </c>
      <c r="C35" s="20" t="s">
        <v>96</v>
      </c>
      <c r="D35" s="19" t="s">
        <v>198</v>
      </c>
      <c r="E35" s="20" t="s">
        <v>51</v>
      </c>
      <c r="F35" s="20" t="s">
        <v>56</v>
      </c>
      <c r="G35" s="48" t="s">
        <v>181</v>
      </c>
      <c r="H35" s="48">
        <v>42614</v>
      </c>
      <c r="I35" s="39">
        <v>1467</v>
      </c>
      <c r="J35" s="26">
        <v>10000000</v>
      </c>
      <c r="K35" s="26">
        <v>7659570.8600000003</v>
      </c>
      <c r="L35" s="31">
        <v>0</v>
      </c>
      <c r="M35" s="31">
        <v>0</v>
      </c>
      <c r="N35" s="26">
        <v>6127656.6899999995</v>
      </c>
      <c r="O35" s="26">
        <v>7659570.8600000003</v>
      </c>
      <c r="P35" s="26">
        <v>2948019.06</v>
      </c>
      <c r="Q35" s="23">
        <v>7667238.0999999996</v>
      </c>
      <c r="R35" s="23">
        <v>7659570.8600000003</v>
      </c>
      <c r="S35" s="24">
        <v>7659570.8600000003</v>
      </c>
      <c r="T35" s="23">
        <v>7659570.8600000003</v>
      </c>
      <c r="U35" s="24">
        <v>2948019.06</v>
      </c>
      <c r="V35" s="24">
        <v>2948019.06</v>
      </c>
      <c r="W35" s="24">
        <v>2948019.06</v>
      </c>
      <c r="X35" s="43">
        <v>0.255</v>
      </c>
      <c r="Y35" s="47">
        <f t="shared" si="16"/>
        <v>0.38488044746673966</v>
      </c>
      <c r="Z35" s="20" t="s">
        <v>199</v>
      </c>
      <c r="AA35" s="20" t="s">
        <v>96</v>
      </c>
      <c r="AB35" s="20" t="s">
        <v>182</v>
      </c>
      <c r="AC35" s="42" t="s">
        <v>200</v>
      </c>
      <c r="AD35" s="20" t="s">
        <v>183</v>
      </c>
      <c r="AE35" s="42" t="s">
        <v>201</v>
      </c>
      <c r="AF35" s="26">
        <v>16788.25</v>
      </c>
      <c r="AG35" s="26"/>
      <c r="AH35" s="26">
        <v>69772.56</v>
      </c>
      <c r="AI35" s="20"/>
      <c r="AJ35" s="27">
        <f t="shared" si="5"/>
        <v>0</v>
      </c>
      <c r="AK35" s="27">
        <f t="shared" si="6"/>
        <v>4711551.8000000007</v>
      </c>
      <c r="AL35" s="23"/>
      <c r="AM35" s="23"/>
      <c r="AN35" s="23">
        <v>2330429.1399999997</v>
      </c>
      <c r="AO35" s="23"/>
      <c r="AP35" s="33"/>
      <c r="AQ35" s="28" t="s">
        <v>75</v>
      </c>
      <c r="AR35" s="28"/>
      <c r="AS35" s="28"/>
      <c r="AT35" s="29"/>
      <c r="AU35" s="29"/>
      <c r="AV35" s="29"/>
      <c r="AW35" s="29"/>
      <c r="AX35" s="29"/>
    </row>
    <row r="36" spans="1:50" x14ac:dyDescent="0.25">
      <c r="D36" s="2"/>
      <c r="E36" s="2"/>
      <c r="F36" s="2"/>
      <c r="J36" s="50">
        <f>SUBTOTAL(9,J10:J35)</f>
        <v>28701426</v>
      </c>
      <c r="K36" s="50">
        <f>SUBTOTAL(9,K10:K31)</f>
        <v>0</v>
      </c>
      <c r="N36" s="50">
        <f t="shared" ref="N36:W36" si="17">SUBTOTAL(9,N10:N31)</f>
        <v>0</v>
      </c>
      <c r="O36" s="50">
        <f t="shared" si="17"/>
        <v>0</v>
      </c>
      <c r="P36" s="50">
        <f t="shared" si="17"/>
        <v>0</v>
      </c>
      <c r="Q36" s="50">
        <f t="shared" si="17"/>
        <v>0</v>
      </c>
      <c r="R36" s="50">
        <f t="shared" si="17"/>
        <v>0</v>
      </c>
      <c r="S36" s="50">
        <f t="shared" si="17"/>
        <v>0</v>
      </c>
      <c r="T36" s="50">
        <f t="shared" si="17"/>
        <v>0</v>
      </c>
      <c r="U36" s="50">
        <f t="shared" si="17"/>
        <v>0</v>
      </c>
      <c r="V36" s="50">
        <f t="shared" si="17"/>
        <v>0</v>
      </c>
      <c r="W36" s="50">
        <f t="shared" si="17"/>
        <v>0</v>
      </c>
      <c r="X36" s="51"/>
      <c r="AJ36" s="50">
        <f>SUBTOTAL(9,AJ10:AJ31)</f>
        <v>0</v>
      </c>
      <c r="AK36" s="50">
        <f>SUBTOTAL(9,AK10:AK31)</f>
        <v>0</v>
      </c>
      <c r="AN36" s="50">
        <f>SUBTOTAL(9,AN10:AN31)</f>
        <v>0</v>
      </c>
      <c r="AO36" s="50">
        <f>SUBTOTAL(9,AO10:AO31)</f>
        <v>0</v>
      </c>
    </row>
    <row r="37" spans="1:50" x14ac:dyDescent="0.25">
      <c r="I37" s="52"/>
      <c r="J37" s="50"/>
      <c r="K37" s="10"/>
      <c r="L37" s="53"/>
      <c r="N37" s="54"/>
      <c r="O37" s="10"/>
      <c r="P37" s="10"/>
      <c r="Q37" s="10"/>
    </row>
    <row r="38" spans="1:50" x14ac:dyDescent="0.25">
      <c r="N38" s="54"/>
      <c r="O38" s="10"/>
      <c r="P38" s="10"/>
      <c r="Q38" s="10"/>
    </row>
    <row r="39" spans="1:50" x14ac:dyDescent="0.25">
      <c r="N39" s="54"/>
      <c r="O39" s="10"/>
      <c r="P39" s="10"/>
      <c r="Q39" s="10"/>
    </row>
    <row r="40" spans="1:50" x14ac:dyDescent="0.25">
      <c r="N40" s="54"/>
      <c r="O40" s="10"/>
      <c r="P40" s="10"/>
      <c r="Q40" s="10"/>
    </row>
  </sheetData>
  <sheetProtection password="CB20" sheet="1" objects="1" scenarios="1" autoFilter="0"/>
  <autoFilter ref="A9:AX35">
    <filterColumn colId="1">
      <filters>
        <filter val="2015"/>
      </filters>
    </filterColumn>
    <filterColumn colId="37" showButton="0"/>
  </autoFilter>
  <mergeCells count="45">
    <mergeCell ref="F8:F9"/>
    <mergeCell ref="N2:P2"/>
    <mergeCell ref="C3:I3"/>
    <mergeCell ref="N3:P3"/>
    <mergeCell ref="C4:E4"/>
    <mergeCell ref="G4:I5"/>
    <mergeCell ref="N4:P4"/>
    <mergeCell ref="A8:A9"/>
    <mergeCell ref="B8:B9"/>
    <mergeCell ref="C8:C9"/>
    <mergeCell ref="D8:D9"/>
    <mergeCell ref="E8:E9"/>
    <mergeCell ref="Z8:AA8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X8"/>
    <mergeCell ref="AN8:AO8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M9"/>
    <mergeCell ref="AV8:AV9"/>
    <mergeCell ref="AW8:AW9"/>
    <mergeCell ref="AX8:AX9"/>
    <mergeCell ref="AP8:AP9"/>
    <mergeCell ref="AQ8:AQ9"/>
    <mergeCell ref="AR8:AR9"/>
    <mergeCell ref="AS8:AS9"/>
    <mergeCell ref="AT8:AT9"/>
    <mergeCell ref="AU8:AU9"/>
  </mergeCells>
  <conditionalFormatting sqref="AQ10:AQ35">
    <cfRule type="containsText" dxfId="15" priority="13" stopIfTrue="1" operator="containsText" text="DEFINICIÓN">
      <formula>NOT(ISERROR(SEARCH("DEFINICIÓN",AQ10)))</formula>
    </cfRule>
    <cfRule type="containsText" dxfId="14" priority="14" operator="containsText" text="CANCELADA">
      <formula>NOT(ISERROR(SEARCH("CANCELADA",AQ10)))</formula>
    </cfRule>
    <cfRule type="containsText" dxfId="13" priority="15" stopIfTrue="1" operator="containsText" text="EN PROCESO">
      <formula>NOT(ISERROR(SEARCH("EN PROCESO",AQ10)))</formula>
    </cfRule>
    <cfRule type="containsText" dxfId="12" priority="16" operator="containsText" text="TERMINADA">
      <formula>NOT(ISERROR(SEARCH("TERMINADA",AQ10)))</formula>
    </cfRule>
  </conditionalFormatting>
  <conditionalFormatting sqref="AP23">
    <cfRule type="containsText" dxfId="11" priority="9" stopIfTrue="1" operator="containsText" text="DEFINICIÓN">
      <formula>NOT(ISERROR(SEARCH("DEFINICIÓN",AP23)))</formula>
    </cfRule>
    <cfRule type="containsText" dxfId="10" priority="10" operator="containsText" text="CANCELADA">
      <formula>NOT(ISERROR(SEARCH("CANCELADA",AP23)))</formula>
    </cfRule>
    <cfRule type="containsText" dxfId="9" priority="11" stopIfTrue="1" operator="containsText" text="EN PROCESO">
      <formula>NOT(ISERROR(SEARCH("EN PROCESO",AP23)))</formula>
    </cfRule>
    <cfRule type="containsText" dxfId="8" priority="12" operator="containsText" text="TERMINADA">
      <formula>NOT(ISERROR(SEARCH("TERMINADA",AP23)))</formula>
    </cfRule>
  </conditionalFormatting>
  <conditionalFormatting sqref="AP22">
    <cfRule type="containsText" dxfId="7" priority="5" stopIfTrue="1" operator="containsText" text="DEFINICIÓN">
      <formula>NOT(ISERROR(SEARCH("DEFINICIÓN",AP22)))</formula>
    </cfRule>
    <cfRule type="containsText" dxfId="6" priority="6" operator="containsText" text="CANCELADA">
      <formula>NOT(ISERROR(SEARCH("CANCELADA",AP22)))</formula>
    </cfRule>
    <cfRule type="containsText" dxfId="5" priority="7" stopIfTrue="1" operator="containsText" text="EN PROCESO">
      <formula>NOT(ISERROR(SEARCH("EN PROCESO",AP22)))</formula>
    </cfRule>
    <cfRule type="containsText" dxfId="4" priority="8" operator="containsText" text="TERMINADA">
      <formula>NOT(ISERROR(SEARCH("TERMINADA",AP22)))</formula>
    </cfRule>
  </conditionalFormatting>
  <conditionalFormatting sqref="AP14">
    <cfRule type="containsText" dxfId="3" priority="1" stopIfTrue="1" operator="containsText" text="DEFINICIÓN">
      <formula>NOT(ISERROR(SEARCH("DEFINICIÓN",AP14)))</formula>
    </cfRule>
    <cfRule type="containsText" dxfId="2" priority="2" operator="containsText" text="CANCELADA">
      <formula>NOT(ISERROR(SEARCH("CANCELADA",AP14)))</formula>
    </cfRule>
    <cfRule type="containsText" dxfId="1" priority="3" stopIfTrue="1" operator="containsText" text="EN PROCESO">
      <formula>NOT(ISERROR(SEARCH("EN PROCESO",AP14)))</formula>
    </cfRule>
    <cfRule type="containsText" dxfId="0" priority="4" operator="containsText" text="TERMINADA">
      <formula>NOT(ISERROR(SEARCH("TERMINADA",AP14)))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PORTADA</vt:lpstr>
      <vt:lpstr>2011</vt:lpstr>
      <vt:lpstr>2012</vt:lpstr>
      <vt:lpstr>2013</vt:lpstr>
      <vt:lpstr>2014</vt:lpstr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asocial</dc:creator>
  <cp:lastModifiedBy>Gustavo Rosiles Sanchez</cp:lastModifiedBy>
  <cp:lastPrinted>2015-01-27T16:58:31Z</cp:lastPrinted>
  <dcterms:created xsi:type="dcterms:W3CDTF">2014-02-18T15:37:39Z</dcterms:created>
  <dcterms:modified xsi:type="dcterms:W3CDTF">2016-05-10T16:23:46Z</dcterms:modified>
</cp:coreProperties>
</file>