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gomez\Desktop\IV REPORTE TRIM 2016\"/>
    </mc:Choice>
  </mc:AlternateContent>
  <bookViews>
    <workbookView xWindow="0" yWindow="0" windowWidth="20490" windowHeight="7755"/>
  </bookViews>
  <sheets>
    <sheet name="FIMETRO 2015-2016" sheetId="1" r:id="rId1"/>
  </sheets>
  <externalReferences>
    <externalReference r:id="rId2"/>
  </externalReferences>
  <definedNames>
    <definedName name="_xlnm._FilterDatabase" localSheetId="0" hidden="1">'FIMETRO 2015-2016'!$A$9:$AT$48</definedName>
  </definedNames>
  <calcPr calcId="152511"/>
</workbook>
</file>

<file path=xl/calcChain.xml><?xml version="1.0" encoding="utf-8"?>
<calcChain xmlns="http://schemas.openxmlformats.org/spreadsheetml/2006/main">
  <c r="M58" i="1" l="1"/>
  <c r="N58" i="1"/>
  <c r="O58" i="1"/>
  <c r="P58" i="1"/>
  <c r="L58" i="1"/>
  <c r="M57" i="1"/>
  <c r="N57" i="1"/>
  <c r="O57" i="1"/>
  <c r="L57" i="1"/>
  <c r="M56" i="1"/>
  <c r="N56" i="1"/>
  <c r="O56" i="1"/>
  <c r="L56" i="1"/>
  <c r="M55" i="1"/>
  <c r="N55" i="1"/>
  <c r="O55" i="1"/>
  <c r="P55" i="1"/>
  <c r="L55" i="1"/>
  <c r="M53" i="1"/>
  <c r="N53" i="1"/>
  <c r="O53" i="1"/>
  <c r="P53" i="1"/>
  <c r="L53" i="1"/>
  <c r="M52" i="1"/>
  <c r="N52" i="1"/>
  <c r="O52" i="1"/>
  <c r="P52" i="1"/>
  <c r="L52" i="1"/>
  <c r="M51" i="1"/>
  <c r="N51" i="1"/>
  <c r="O51" i="1"/>
  <c r="P51" i="1"/>
  <c r="L51" i="1"/>
  <c r="P50" i="1"/>
  <c r="M50" i="1"/>
  <c r="N50" i="1"/>
  <c r="O50" i="1"/>
  <c r="L50" i="1"/>
  <c r="T48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30" i="1"/>
  <c r="P25" i="1" l="1"/>
  <c r="P57" i="1" s="1"/>
  <c r="Q25" i="1"/>
  <c r="R25" i="1"/>
  <c r="P22" i="1"/>
  <c r="P56" i="1" s="1"/>
  <c r="Q22" i="1"/>
  <c r="R22" i="1"/>
  <c r="S17" i="1"/>
  <c r="S13" i="1"/>
  <c r="S12" i="1"/>
  <c r="T12" i="1" l="1"/>
  <c r="AF10" i="1" l="1"/>
  <c r="AG10" i="1"/>
  <c r="AF11" i="1"/>
  <c r="AG11" i="1"/>
  <c r="AG12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F28" i="1"/>
  <c r="AF29" i="1"/>
  <c r="AG29" i="1"/>
  <c r="AF12" i="1"/>
  <c r="AG27" i="1"/>
  <c r="AG28" i="1"/>
  <c r="T22" i="1" l="1"/>
  <c r="T23" i="1"/>
  <c r="T24" i="1"/>
  <c r="T21" i="1"/>
  <c r="T26" i="1"/>
  <c r="T25" i="1"/>
  <c r="T13" i="1" l="1"/>
  <c r="T17" i="1"/>
  <c r="T18" i="1"/>
  <c r="T19" i="1"/>
  <c r="T20" i="1"/>
  <c r="T11" i="1"/>
  <c r="T10" i="1" l="1"/>
</calcChain>
</file>

<file path=xl/comments1.xml><?xml version="1.0" encoding="utf-8"?>
<comments xmlns="http://schemas.openxmlformats.org/spreadsheetml/2006/main">
  <authors>
    <author>Jose Isidro Martinez Costilla</author>
    <author>Francisco Javier  Gomez Murillo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4ta. Sesión Ordinaria del Comité Técnico agosto 2016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Notificación aprobación por la SHCP oficio Num. 307-A del 08 agosto 2016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Notificación aprobación por la SHCP oficio Num. 307-A del 08 agosto 2016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Notificación aprobación por la SHCP oficio Num. 307-A del 08 agosto 2016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4ta. Sesión Ordinaria del Comité Técnico agosto 2016</t>
        </r>
      </text>
    </comment>
    <comment ref="M23" authorId="1" shapeId="0">
      <text>
        <r>
          <rPr>
            <b/>
            <sz val="9"/>
            <color indexed="81"/>
            <rFont val="Tahoma"/>
            <charset val="1"/>
          </rPr>
          <t>Francisco Javier  Gomez Murillo:</t>
        </r>
        <r>
          <rPr>
            <sz val="9"/>
            <color indexed="81"/>
            <rFont val="Tahoma"/>
            <charset val="1"/>
          </rPr>
          <t xml:space="preserve">
Incluye prod. Finan por: $22,414.57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4ta. Sesión Ordinaria del Comité Técnico agosto 2016</t>
        </r>
      </text>
    </comment>
  </commentList>
</comments>
</file>

<file path=xl/sharedStrings.xml><?xml version="1.0" encoding="utf-8"?>
<sst xmlns="http://schemas.openxmlformats.org/spreadsheetml/2006/main" count="488" uniqueCount="269">
  <si>
    <t>Zona Metropolitana</t>
  </si>
  <si>
    <t>Municipio</t>
  </si>
  <si>
    <t>Nombre de la Obra</t>
  </si>
  <si>
    <t>Tipo</t>
  </si>
  <si>
    <t>Secretaría de Desarrollo Social y Humano</t>
  </si>
  <si>
    <t>Dirección General de Gestoría y Viculación Interinstitucional</t>
  </si>
  <si>
    <t>Ejercido</t>
  </si>
  <si>
    <t>% Avance Físico</t>
  </si>
  <si>
    <t>% Avance Financiero</t>
  </si>
  <si>
    <t>Captura en SFU</t>
  </si>
  <si>
    <t>Folio</t>
  </si>
  <si>
    <t>Ejecutor</t>
  </si>
  <si>
    <t>No. Cuenta Bancaria</t>
  </si>
  <si>
    <t>Banco</t>
  </si>
  <si>
    <t>CLABE</t>
  </si>
  <si>
    <t>INTERESES TOTALES GENERADOS</t>
  </si>
  <si>
    <t>TOTAL DE INTERESES APLICADOS</t>
  </si>
  <si>
    <t>SALDO EN CUENTA</t>
  </si>
  <si>
    <t>ZM León</t>
  </si>
  <si>
    <t>Obra</t>
  </si>
  <si>
    <t>Titular de la cuenta</t>
  </si>
  <si>
    <t>LEÓN</t>
  </si>
  <si>
    <t>San Francisco del Rincón</t>
  </si>
  <si>
    <t>Proyecto Ejecutivo</t>
  </si>
  <si>
    <t xml:space="preserve">Ejercicio </t>
  </si>
  <si>
    <t>SILAO</t>
  </si>
  <si>
    <t>PURÍSIMA DEL RINCÓN</t>
  </si>
  <si>
    <t>IPLANEG</t>
  </si>
  <si>
    <t>PÉNJAMO</t>
  </si>
  <si>
    <t>Pénjamo</t>
  </si>
  <si>
    <t>MOROLEÓN</t>
  </si>
  <si>
    <t>YURIRIA</t>
  </si>
  <si>
    <t>ZM MUY</t>
  </si>
  <si>
    <t>ZM LPP</t>
  </si>
  <si>
    <t>URIANGATO</t>
  </si>
  <si>
    <t>Pago Afectaciones</t>
  </si>
  <si>
    <t>ZM LAJA-BAJÍO</t>
  </si>
  <si>
    <t>Autorizado</t>
  </si>
  <si>
    <t>Modificado</t>
  </si>
  <si>
    <t>Comprometido</t>
  </si>
  <si>
    <t>Devengado</t>
  </si>
  <si>
    <t>Pagado</t>
  </si>
  <si>
    <t>Estudio</t>
  </si>
  <si>
    <t>Equipamiento metropolitano</t>
  </si>
  <si>
    <t>SOP</t>
  </si>
  <si>
    <t>SFIA</t>
  </si>
  <si>
    <t>ZM</t>
  </si>
  <si>
    <t>OBSERVACIONES
EJECUTOR</t>
  </si>
  <si>
    <t>En proceso de ejecución</t>
  </si>
  <si>
    <t>Sistema de Movilidad Interurbano y Metropolitano (SIMOV) de la Zona Metropolitana de León, Guanajuato. Primera Etapa.</t>
  </si>
  <si>
    <t>Proyecto Integral Crucero Central Silao</t>
  </si>
  <si>
    <t>Construcción del Eje Metropolitano León-Silao</t>
  </si>
  <si>
    <t>Liberación derecho de vía Tajo de Santa Ana (Blvd. Siglo XXI), tramo de Blvd. Timoteo Lozano a Blvd. Aeropuerto (primera etapa)</t>
  </si>
  <si>
    <t>Proyecto Ejecutivo del Blvd. Siglo XXI (Tajo de Santa Ana) tramo de Blvd. Aeropuerto a Blvd. Vicente Valtierra (pavimento existente)</t>
  </si>
  <si>
    <t>Proyecto Ejecutivo del Blvd. Siglo XXI (Tajo de Santa Ana) Tramo de Blvd. Guanajuato - Juan Alonso de Torres (pavimento existente)</t>
  </si>
  <si>
    <t>Construcción de los Puentes Peatonales en los kms. 5+980 y 9+040 en la Modernización de la carretera León-San Francisco del Rincón</t>
  </si>
  <si>
    <t>Manifestación de impacto ambiental federal de la estructura en el Libramiento sur de San Francisco del Rincón</t>
  </si>
  <si>
    <t>Centro de Equipamiento Metropolitano en el Municipio de Purísima del Rincón (Liberación de Reserva Territorial)</t>
  </si>
  <si>
    <t>Rehabilitación del Camino E.C. Libramiento Sur de Moroleón-Amoles, Tercera Etapa.</t>
  </si>
  <si>
    <t>Programa Integral de Movilidad Urbana Sustentable, Primera Etapa</t>
  </si>
  <si>
    <t>Rehabilitación de la Av. Leovino Zavala, Segunda Etapa en Uriangato</t>
  </si>
  <si>
    <t>Construcción de Boulevard 5 de Mayo Última etapa en la Localidad de Yuriria, Gto.</t>
  </si>
  <si>
    <t>Parque Xochipilli 3ra Sección, Andadores Sur Poniente</t>
  </si>
  <si>
    <t>Proyecto ejecutivo para la ciclovía Celaya-Comonfort, Segunda Etapa.</t>
  </si>
  <si>
    <t>CELAYA</t>
  </si>
  <si>
    <t>MIA</t>
  </si>
  <si>
    <t>Puente Vehicular sobre el Río Lerma Zona Metropolitana La Piedad-Pénjamo terraplén de acceso II en el Estado de Guanajuato, segunda etapa.</t>
  </si>
  <si>
    <t>Plan de Movilidad Vial Integral de la Zona Metropolitana de La Piedad-Pénjamo, primera etapa.</t>
  </si>
  <si>
    <t>00297900931</t>
  </si>
  <si>
    <t>BANORTE SA</t>
  </si>
  <si>
    <t>Proyecto ejecutivo de Saneamiento Integral de Aguas Residuales de Santa Ana Pacueco</t>
  </si>
  <si>
    <t>ESTATUS</t>
  </si>
  <si>
    <t>TERMINADA</t>
  </si>
  <si>
    <t>EN PROCESO</t>
  </si>
  <si>
    <t>ENTERO MILLAR</t>
  </si>
  <si>
    <t>REINTEGROS</t>
  </si>
  <si>
    <t>ECONOMÍAS</t>
  </si>
  <si>
    <t>PRODUCTOS FINANCIEROS</t>
  </si>
  <si>
    <t>ACCIONES</t>
  </si>
  <si>
    <t>RESPONSABLE</t>
  </si>
  <si>
    <t>Por entrega tardía del anticipo, el contratista pide una prórroga en la terminación de la obra para mayo de 2016</t>
  </si>
  <si>
    <t>ESTIMACIÓN FINIQUITO</t>
  </si>
  <si>
    <t>ACTA DE ENTREGA RECEPCIÓN</t>
  </si>
  <si>
    <t>ACTA DE TERMINACIÓN DE CONTRATO</t>
  </si>
  <si>
    <t>CANCELACIÓN DE CUENTA BANCARIA</t>
  </si>
  <si>
    <t>ESTADO DE CUENTA EN CERO</t>
  </si>
  <si>
    <t>X</t>
  </si>
  <si>
    <t>Proyecto cerrado</t>
  </si>
  <si>
    <t>en definición</t>
  </si>
  <si>
    <t>SALDO DE ASIGNACIÓN</t>
  </si>
  <si>
    <t>SALDO DE CONTRATO</t>
  </si>
  <si>
    <t>IPLANEG / COMITÉ TÉCNICO</t>
  </si>
  <si>
    <t>SAN FRANCISCO DEL RINCON</t>
  </si>
  <si>
    <t>GUA00150300557382</t>
  </si>
  <si>
    <t>GUA00150300555766</t>
  </si>
  <si>
    <t>GUA00150300557415</t>
  </si>
  <si>
    <t>GUA00150300556342</t>
  </si>
  <si>
    <t>GUA00150300557053</t>
  </si>
  <si>
    <t>GUA00150300557133</t>
  </si>
  <si>
    <t>GUA00150300557583</t>
  </si>
  <si>
    <t>GUA00150300557655</t>
  </si>
  <si>
    <t>GUA00150300556266</t>
  </si>
  <si>
    <t>PURISIMA DEL RINCON</t>
  </si>
  <si>
    <t>GUA00150300557883</t>
  </si>
  <si>
    <t>MOROLEON</t>
  </si>
  <si>
    <t>GUA00150300557916</t>
  </si>
  <si>
    <t>GUA00150300557943</t>
  </si>
  <si>
    <t>GUA00150300557978</t>
  </si>
  <si>
    <t>GUA00150300557685</t>
  </si>
  <si>
    <t>GUA00150300557825</t>
  </si>
  <si>
    <t>GUA15150100482633</t>
  </si>
  <si>
    <t>PENJAMO</t>
  </si>
  <si>
    <t>GUA15150100482689</t>
  </si>
  <si>
    <t>GUA15150100482795</t>
  </si>
  <si>
    <t>Boulevard El Maguey en San Francisco del Rincón, primera etapa.</t>
  </si>
  <si>
    <t>GUA00150400616020</t>
  </si>
  <si>
    <t>MUNICIPIO LEÓN</t>
  </si>
  <si>
    <t>MUNICIPIO PURÍSIMA DEL RINCÓN</t>
  </si>
  <si>
    <t>BANCO NACIONAL DE MEXICO S.A.</t>
  </si>
  <si>
    <t>002210700866285953</t>
  </si>
  <si>
    <t>SECRETARIA DE FINANZAS, INVERSIÓN Y ADMINISTRACIÓN</t>
  </si>
  <si>
    <t>00102884208</t>
  </si>
  <si>
    <t>BANCOMER S.A.</t>
  </si>
  <si>
    <t>012225001028842083</t>
  </si>
  <si>
    <t>MUNICIPIO DE PURISIMA DEL RINCON FIMLEO 2015</t>
  </si>
  <si>
    <t>147157910101</t>
  </si>
  <si>
    <t>BANCO DEL BAJIO S.A.</t>
  </si>
  <si>
    <t>030237900006409098</t>
  </si>
  <si>
    <t>MUNICIPIO DE PURISIMA DEL RINCON FIMLEO RESERVA</t>
  </si>
  <si>
    <t>147686340101</t>
  </si>
  <si>
    <t>030237900006466264</t>
  </si>
  <si>
    <t>00414925254</t>
  </si>
  <si>
    <t>BANCO MERCANTIL DE NORTE S.A.</t>
  </si>
  <si>
    <t>072210004149252546</t>
  </si>
  <si>
    <t>00102884119</t>
  </si>
  <si>
    <t>012225001028841194</t>
  </si>
  <si>
    <t>00102884127</t>
  </si>
  <si>
    <t>012225001028841275</t>
  </si>
  <si>
    <t>00300168351</t>
  </si>
  <si>
    <t>INTERACCIONES, S.A.</t>
  </si>
  <si>
    <t>MUNICIPIO DE LEON</t>
  </si>
  <si>
    <t>037180003001683510</t>
  </si>
  <si>
    <t>00300168335</t>
  </si>
  <si>
    <t>037180003001683358</t>
  </si>
  <si>
    <t>00300168360</t>
  </si>
  <si>
    <t>037180003001683604</t>
  </si>
  <si>
    <t>00102884283</t>
  </si>
  <si>
    <t>012225001028842834</t>
  </si>
  <si>
    <t>00102884372</t>
  </si>
  <si>
    <t>012225001028843723</t>
  </si>
  <si>
    <t>00102884348</t>
  </si>
  <si>
    <t>012225001028843480</t>
  </si>
  <si>
    <t>00102884313</t>
  </si>
  <si>
    <t>012225001028843134</t>
  </si>
  <si>
    <t>00102884259</t>
  </si>
  <si>
    <t>012225001028842591</t>
  </si>
  <si>
    <t>00102884275</t>
  </si>
  <si>
    <t>012225001028842753</t>
  </si>
  <si>
    <t>Liberación de afectaciones del Eje Metropolitano León-Silao</t>
  </si>
  <si>
    <t>00102882310</t>
  </si>
  <si>
    <t>012225001028823109</t>
  </si>
  <si>
    <t>Afectación</t>
  </si>
  <si>
    <t>Observaciones</t>
  </si>
  <si>
    <t>Se autorizó $1,366,574.86 de rendimientos fincieros. De los cuales se comprometieron, $1,101,891.25</t>
  </si>
  <si>
    <t>Recaudado
Ministrado</t>
  </si>
  <si>
    <t>Base de Obras FIMETRO 4to Trimestre 2015</t>
  </si>
  <si>
    <t>LEON</t>
  </si>
  <si>
    <t>GUA15160100627208</t>
  </si>
  <si>
    <t>ZMLEÓN</t>
  </si>
  <si>
    <t>Purisíma del Rincón</t>
  </si>
  <si>
    <t>Proyecto Ejecutivo para la Modernización del Blvd. Hermenegildo Bustos</t>
  </si>
  <si>
    <t>Proyecto Ejecutivo para la Modernización del Blvd. Independencia</t>
  </si>
  <si>
    <t>Silao</t>
  </si>
  <si>
    <t>Rehabilitación de la Av. Prolongación 5 de mayo, Segunda Etapa</t>
  </si>
  <si>
    <t>Rehabilitación de la Calzada Miguel Hidalgo</t>
  </si>
  <si>
    <t>Construción del Blvd. Del Valle, Tercera Etapa</t>
  </si>
  <si>
    <t>León</t>
  </si>
  <si>
    <t>Construción del Eje Metropolitano León-Silao, tramo: E.C. Prolongación Blvd. La Luz a E.C. Loza de los Padres</t>
  </si>
  <si>
    <t>Proyecto Ejecutivo de Modernización del Libramiento Sur, Primera Etapa</t>
  </si>
  <si>
    <t>pma y sn fco (PMA)</t>
  </si>
  <si>
    <t>Estudio de Pre inversión de Rastro Metropolitano Tipo Inspección Federal para la Zona Metropolitana de la Ciudad de León</t>
  </si>
  <si>
    <t>pma y sn fco (SFR)</t>
  </si>
  <si>
    <t>Estudios Técnicos para el Sistema de Manejo Integral de Residuos Sólidos para la Zona Metropolitana de la Ciudad de León</t>
  </si>
  <si>
    <t>Programa Parcial de Ordenamiento Territorial y Urbano de Colonias Nuevo México, San Antonio Texas en la Zona Metropolitana de la Ciudad de León</t>
  </si>
  <si>
    <t>ZMMUY</t>
  </si>
  <si>
    <t>Yuriria</t>
  </si>
  <si>
    <t>Rehabilitación del Boulevard 5 de Mayo, Primera Etapa</t>
  </si>
  <si>
    <t>Moroleón</t>
  </si>
  <si>
    <t>Rehabilitación de la Carretera Libramiento Sur de Moroléon, Primera Etapa</t>
  </si>
  <si>
    <t>Uriangato</t>
  </si>
  <si>
    <t>Rehabilitación de la Av. Leovino Zavala, Tercera Etapa</t>
  </si>
  <si>
    <t>Programa Integral de Movilidad Urbana Sustentable, Segunda Etapa</t>
  </si>
  <si>
    <t>Estudio de Operación y Administración del Rastro Tipo Inspección Federal Metropolitano</t>
  </si>
  <si>
    <t>ZMLAJA-BAJÍO</t>
  </si>
  <si>
    <t>Celaya</t>
  </si>
  <si>
    <t>Parque Xochipilli Tercera Sección (Intervención Zona Nororiente)</t>
  </si>
  <si>
    <t>Estudio técnico justificativo de la ubicación de un centro integral de manejo de residuos sólidos para la Zona Metropolitana Laja-Bajío</t>
  </si>
  <si>
    <t>PURISIMA</t>
  </si>
  <si>
    <t>GUA00160300741499</t>
  </si>
  <si>
    <t>GUA00160300741513</t>
  </si>
  <si>
    <t>GUA00160300740980</t>
  </si>
  <si>
    <t>GUA00160300741014</t>
  </si>
  <si>
    <t>GUA00160300741042</t>
  </si>
  <si>
    <t>GUA00160300741245</t>
  </si>
  <si>
    <t>GUA00160300741211</t>
  </si>
  <si>
    <t>GUA00160300741097</t>
  </si>
  <si>
    <t>GUA00160300741166</t>
  </si>
  <si>
    <t>GUA00160300741336</t>
  </si>
  <si>
    <t>GUA00160300741360</t>
  </si>
  <si>
    <t>GUA00160300741376</t>
  </si>
  <si>
    <t>GUA00160300741400</t>
  </si>
  <si>
    <t>GUA00160300741424</t>
  </si>
  <si>
    <t>GUA00160300741438</t>
  </si>
  <si>
    <t>GUA00160300741452</t>
  </si>
  <si>
    <t>GUA00160300741464</t>
  </si>
  <si>
    <t>CONTRATO</t>
  </si>
  <si>
    <t>Escritura 2,291, Contrato de Compra-Venta</t>
  </si>
  <si>
    <t>n/a</t>
  </si>
  <si>
    <t>NOTA TÉCNICA</t>
  </si>
  <si>
    <t>INICIO</t>
  </si>
  <si>
    <t>TERMINA</t>
  </si>
  <si>
    <t>NÚMERO</t>
  </si>
  <si>
    <t xml:space="preserve">SOP/RF/IN/PU/IV/SERV/OP/2015-0435-2 </t>
  </si>
  <si>
    <t>19/01/2016, Diferimiento 04/02/2016</t>
  </si>
  <si>
    <t>16/07/2016, Diferimiento 01/08/2016 Diferimiento 31/08/2016</t>
  </si>
  <si>
    <t>13/01/2016, Diferimiento 29/02/2016</t>
  </si>
  <si>
    <t>11/01/2017, Diferimiento 02/02/2017</t>
  </si>
  <si>
    <t>0ct-2015</t>
  </si>
  <si>
    <t>31/10/2016 prorroga Diciembre 2016</t>
  </si>
  <si>
    <t>Escritura de Propiedad</t>
  </si>
  <si>
    <t>Convenio de Afectaciones</t>
  </si>
  <si>
    <t>01/06/2016, prorroga Agosto 2016</t>
  </si>
  <si>
    <t>H-2510-9017-6141-H/272/2015</t>
  </si>
  <si>
    <t>H-2510-9017-6141-H/273/2015</t>
  </si>
  <si>
    <t>01/09/2016 prorrogas Septiembre 2016 y diciembre 2016</t>
  </si>
  <si>
    <t>SOP/RF/AM/PU/CT/SERV/OP/2015-0467 MODALIDAD LICITACIÓN PÚBLICA</t>
  </si>
  <si>
    <t>01/10/2016 prorroga Diciembre de 2016</t>
  </si>
  <si>
    <t>SOP/RF/AE/PU/CT/OB/OP/2015-0397-3</t>
  </si>
  <si>
    <t>SOP/RF/AE/PU/CT/SERV/OP/2015-0459</t>
  </si>
  <si>
    <t>SOP/RF/AE/IN/PU/IV/OB/OP/2015-0373-3, Invitación a cuando menos tres personas</t>
  </si>
  <si>
    <t>13/05/2016, diferimiento 17/06/2016, Diferimiento 17/07/2016</t>
  </si>
  <si>
    <t>SOP/RF/IN/PU/IV/OB/OP/2015-0415</t>
  </si>
  <si>
    <t>01/09/2016 prorroga diciembre 2016</t>
  </si>
  <si>
    <t>02/01/2016, Diferimiento 04/02/2016</t>
  </si>
  <si>
    <t>31/06/2016</t>
  </si>
  <si>
    <t>SOP/RF/IN/PU/ED/OB/OP/2015-0374-3</t>
  </si>
  <si>
    <t xml:space="preserve">28/08/2016, Diferimiento 30/09/2016, Diferimiento 31/10/2016, Diferimiento 04/11/2016 </t>
  </si>
  <si>
    <t>02/01/2016, diferimiento 03/02/2016</t>
  </si>
  <si>
    <t>30/04/2016, diferimiento 01/06/2016</t>
  </si>
  <si>
    <t>SOP/RF/IN/PU/IV/SERV/OP/2015-0376-1</t>
  </si>
  <si>
    <t xml:space="preserve">SOP/RF/LP/PU/IV/OB/OP/2015-0407-2 </t>
  </si>
  <si>
    <t>07/10/2016, Diferimiento 07/10/2016, Diferimiento 21/11/2016</t>
  </si>
  <si>
    <t xml:space="preserve">SOP/RF/LP/PU/IV/OB/OP/2015/0455-4 </t>
  </si>
  <si>
    <t>31/07/2015, Diferimiento 15/09/2016, Diferimiento 31/10/2016</t>
  </si>
  <si>
    <t>17/05/2016, Diferimiento 31/05/2016, Diferimiento 10/06/2016</t>
  </si>
  <si>
    <t xml:space="preserve">SOP/RF/IN/PU/IV/SERV/OP/2015-0435-1 </t>
  </si>
  <si>
    <t>Rehabilitación de la Avenida Padre Hidalgo, Primera Etapa.</t>
  </si>
  <si>
    <t>LEON 2016</t>
  </si>
  <si>
    <t>MUY 2016</t>
  </si>
  <si>
    <t>GUA16160300745186</t>
  </si>
  <si>
    <t>GUA00160300745230</t>
  </si>
  <si>
    <t>LAJA 2016</t>
  </si>
  <si>
    <t>LPP 2016</t>
  </si>
  <si>
    <t>LEON 2015</t>
  </si>
  <si>
    <t>MUY 2015</t>
  </si>
  <si>
    <t>LAJA 2015</t>
  </si>
  <si>
    <t>LPP 2015</t>
  </si>
  <si>
    <r>
      <t xml:space="preserve">Fecha de corte:
</t>
    </r>
    <r>
      <rPr>
        <b/>
        <i/>
        <u/>
        <sz val="14"/>
        <color rgb="FFFF0000"/>
        <rFont val="Calibri"/>
        <family val="2"/>
        <scheme val="minor"/>
      </rPr>
      <t>_________31-DIC-2016___________</t>
    </r>
  </si>
  <si>
    <t>CUARTO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</si>
</sst>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gradientFill degree="90">
        <stop position="0">
          <color theme="3"/>
        </stop>
        <stop position="1">
          <color theme="4" tint="-0.49803155613879818"/>
        </stop>
      </gradientFill>
    </fill>
    <fill>
      <gradientFill degree="90">
        <stop position="0">
          <color theme="9"/>
        </stop>
        <stop position="1">
          <color theme="9" tint="-0.2509842219306009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patternFill patternType="solid">
        <fgColor rgb="FFC0000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hair">
        <color auto="1"/>
      </bottom>
      <diagonal/>
    </border>
    <border>
      <left/>
      <right style="medium">
        <color theme="0"/>
      </right>
      <top/>
      <bottom style="hair">
        <color auto="1"/>
      </bottom>
      <diagonal/>
    </border>
    <border>
      <left style="medium">
        <color theme="0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0" fillId="4" borderId="0" xfId="0" applyFont="1" applyFill="1"/>
    <xf numFmtId="0" fontId="0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/>
    </xf>
    <xf numFmtId="9" fontId="6" fillId="0" borderId="5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 wrapText="1"/>
    </xf>
    <xf numFmtId="0" fontId="0" fillId="4" borderId="5" xfId="0" applyFont="1" applyFill="1" applyBorder="1"/>
    <xf numFmtId="0" fontId="0" fillId="4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9" fontId="6" fillId="0" borderId="5" xfId="0" applyNumberFormat="1" applyFont="1" applyFill="1" applyBorder="1" applyAlignment="1">
      <alignment horizontal="center" vertical="center" wrapText="1"/>
    </xf>
    <xf numFmtId="0" fontId="0" fillId="7" borderId="0" xfId="0" applyFont="1" applyFill="1"/>
    <xf numFmtId="0" fontId="1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9" fontId="6" fillId="0" borderId="5" xfId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4" fontId="0" fillId="0" borderId="5" xfId="4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44" fontId="0" fillId="0" borderId="5" xfId="4" applyFont="1" applyBorder="1" applyAlignment="1">
      <alignment horizontal="center" vertical="center" wrapText="1"/>
    </xf>
    <xf numFmtId="44" fontId="0" fillId="0" borderId="12" xfId="4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/>
    <xf numFmtId="164" fontId="6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17" fontId="6" fillId="0" borderId="5" xfId="5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>
      <alignment horizontal="center" vertical="center" wrapText="1"/>
    </xf>
    <xf numFmtId="17" fontId="0" fillId="0" borderId="5" xfId="5" applyNumberFormat="1" applyFont="1" applyFill="1" applyBorder="1" applyAlignment="1">
      <alignment horizontal="center" vertical="center" wrapText="1"/>
    </xf>
    <xf numFmtId="49" fontId="1" fillId="0" borderId="5" xfId="5" applyNumberFormat="1" applyFont="1" applyFill="1" applyBorder="1" applyAlignment="1">
      <alignment horizontal="center" vertical="center" wrapText="1"/>
    </xf>
    <xf numFmtId="49" fontId="6" fillId="0" borderId="5" xfId="5" applyNumberFormat="1" applyFont="1" applyFill="1" applyBorder="1" applyAlignment="1">
      <alignment horizontal="center" vertical="center" wrapText="1"/>
    </xf>
    <xf numFmtId="17" fontId="1" fillId="0" borderId="5" xfId="5" applyNumberFormat="1" applyFont="1" applyBorder="1" applyAlignment="1">
      <alignment horizontal="center" vertical="center" wrapText="1"/>
    </xf>
    <xf numFmtId="17" fontId="0" fillId="0" borderId="5" xfId="5" applyNumberFormat="1" applyFont="1" applyBorder="1" applyAlignment="1">
      <alignment horizontal="center" vertical="center" wrapText="1"/>
    </xf>
    <xf numFmtId="49" fontId="1" fillId="0" borderId="5" xfId="5" applyNumberFormat="1" applyFont="1" applyBorder="1" applyAlignment="1">
      <alignment horizontal="center" vertical="center" wrapText="1"/>
    </xf>
    <xf numFmtId="17" fontId="6" fillId="0" borderId="5" xfId="5" applyNumberFormat="1" applyFont="1" applyBorder="1" applyAlignment="1">
      <alignment horizontal="center" vertical="center" wrapText="1"/>
    </xf>
    <xf numFmtId="17" fontId="1" fillId="0" borderId="5" xfId="5" applyNumberFormat="1" applyFont="1" applyFill="1" applyBorder="1" applyAlignment="1">
      <alignment horizontal="center" vertical="center" wrapText="1"/>
    </xf>
    <xf numFmtId="14" fontId="1" fillId="0" borderId="5" xfId="5" applyNumberFormat="1" applyFont="1" applyFill="1" applyBorder="1" applyAlignment="1">
      <alignment horizontal="center" vertical="center"/>
    </xf>
    <xf numFmtId="14" fontId="6" fillId="0" borderId="5" xfId="5" applyNumberFormat="1" applyFont="1" applyFill="1" applyBorder="1" applyAlignment="1">
      <alignment horizontal="center" vertical="center"/>
    </xf>
    <xf numFmtId="17" fontId="1" fillId="0" borderId="13" xfId="5" applyNumberFormat="1" applyFont="1" applyFill="1" applyBorder="1" applyAlignment="1">
      <alignment horizontal="center" vertical="center" wrapText="1"/>
    </xf>
    <xf numFmtId="17" fontId="6" fillId="0" borderId="13" xfId="5" applyNumberFormat="1" applyFont="1" applyFill="1" applyBorder="1" applyAlignment="1">
      <alignment horizontal="center" vertical="center" wrapText="1"/>
    </xf>
    <xf numFmtId="14" fontId="1" fillId="0" borderId="13" xfId="5" applyNumberFormat="1" applyFont="1" applyFill="1" applyBorder="1" applyAlignment="1">
      <alignment horizontal="center" vertical="center"/>
    </xf>
    <xf numFmtId="49" fontId="0" fillId="0" borderId="5" xfId="5" applyNumberFormat="1" applyFont="1" applyBorder="1" applyAlignment="1">
      <alignment horizontal="center" vertical="center" wrapText="1"/>
    </xf>
    <xf numFmtId="49" fontId="0" fillId="0" borderId="5" xfId="5" applyNumberFormat="1" applyFont="1" applyFill="1" applyBorder="1" applyAlignment="1">
      <alignment horizontal="center" vertical="center" wrapText="1"/>
    </xf>
    <xf numFmtId="49" fontId="0" fillId="0" borderId="13" xfId="5" applyNumberFormat="1" applyFont="1" applyFill="1" applyBorder="1" applyAlignment="1">
      <alignment horizontal="center" vertical="center" wrapText="1"/>
    </xf>
    <xf numFmtId="164" fontId="6" fillId="8" borderId="5" xfId="1" applyNumberFormat="1" applyFont="1" applyFill="1" applyBorder="1" applyAlignment="1">
      <alignment horizontal="center" vertical="center"/>
    </xf>
    <xf numFmtId="44" fontId="0" fillId="0" borderId="5" xfId="4" applyFont="1" applyFill="1" applyBorder="1" applyAlignment="1">
      <alignment horizontal="center" vertical="center" wrapText="1"/>
    </xf>
    <xf numFmtId="44" fontId="0" fillId="9" borderId="12" xfId="4" applyFont="1" applyFill="1" applyBorder="1" applyAlignment="1">
      <alignment horizontal="center" vertical="center" wrapText="1"/>
    </xf>
    <xf numFmtId="44" fontId="0" fillId="0" borderId="0" xfId="4" applyFont="1" applyBorder="1" applyAlignment="1">
      <alignment vertical="center" wrapText="1"/>
    </xf>
    <xf numFmtId="44" fontId="0" fillId="9" borderId="14" xfId="4" applyFont="1" applyFill="1" applyBorder="1" applyAlignment="1">
      <alignment horizontal="center" vertical="center" wrapText="1"/>
    </xf>
    <xf numFmtId="44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4" fontId="0" fillId="0" borderId="12" xfId="4" applyFont="1" applyFill="1" applyBorder="1" applyAlignment="1">
      <alignment horizontal="center" vertical="center" wrapText="1"/>
    </xf>
  </cellXfs>
  <cellStyles count="6">
    <cellStyle name="Millares" xfId="5" builtinId="3"/>
    <cellStyle name="Moneda" xfId="4" builtinId="4"/>
    <cellStyle name="Normal" xfId="0" builtinId="0"/>
    <cellStyle name="Normal 2" xfId="2"/>
    <cellStyle name="Normal 3" xfId="3"/>
    <cellStyle name="Porcentaje" xfId="1" builtinId="5"/>
  </cellStyles>
  <dxfs count="4"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66"/>
      <color rgb="FFFFFF00"/>
      <color rgb="FFACBC10"/>
      <color rgb="FF496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0</xdr:row>
      <xdr:rowOff>6350</xdr:rowOff>
    </xdr:from>
    <xdr:to>
      <xdr:col>2</xdr:col>
      <xdr:colOff>355600</xdr:colOff>
      <xdr:row>6</xdr:row>
      <xdr:rowOff>215899</xdr:rowOff>
    </xdr:to>
    <xdr:pic>
      <xdr:nvPicPr>
        <xdr:cNvPr id="2" name="2 Imagen" descr="log-desarrolloso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6350"/>
          <a:ext cx="1244600" cy="1581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rtinez/Downloads/Ficha%20de%20seguimiento%20FONMETRO%20autorizados%20en%202015%20y%202016%20al%2031.Diciembre.2016%20(EJECUTOR%20SOP)%20(7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METRO 2015"/>
      <sheetName val="FONMETRO 2016"/>
    </sheetNames>
    <sheetDataSet>
      <sheetData sheetId="0">
        <row r="11">
          <cell r="T11">
            <v>0.96</v>
          </cell>
        </row>
        <row r="12">
          <cell r="T12">
            <v>0.74319999999999997</v>
          </cell>
        </row>
        <row r="14">
          <cell r="T14">
            <v>1</v>
          </cell>
        </row>
        <row r="20">
          <cell r="M20">
            <v>1355021.56</v>
          </cell>
        </row>
        <row r="21">
          <cell r="M21">
            <v>9784495.5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58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10.5703125" style="2" customWidth="1"/>
    <col min="2" max="2" width="9.140625" style="2" bestFit="1" customWidth="1"/>
    <col min="3" max="3" width="10.42578125" style="2" customWidth="1"/>
    <col min="4" max="4" width="43.140625" style="2" customWidth="1"/>
    <col min="5" max="5" width="14.85546875" style="2" hidden="1" customWidth="1"/>
    <col min="6" max="6" width="16.28515625" style="2" customWidth="1"/>
    <col min="7" max="7" width="12.7109375" style="2" hidden="1" customWidth="1"/>
    <col min="8" max="8" width="14.5703125" style="2" hidden="1" customWidth="1"/>
    <col min="9" max="9" width="24.5703125" style="2" hidden="1" customWidth="1"/>
    <col min="10" max="11" width="13.7109375" style="2" hidden="1" customWidth="1"/>
    <col min="12" max="12" width="18.7109375" style="2" customWidth="1"/>
    <col min="13" max="16" width="17.5703125" style="2" customWidth="1"/>
    <col min="17" max="17" width="17.5703125" style="2" hidden="1" customWidth="1"/>
    <col min="18" max="18" width="17.5703125" style="2" customWidth="1"/>
    <col min="19" max="20" width="9.7109375" style="2" customWidth="1"/>
    <col min="21" max="21" width="27.28515625" style="2" hidden="1" customWidth="1"/>
    <col min="22" max="22" width="21.85546875" style="2" customWidth="1"/>
    <col min="23" max="23" width="17.42578125" style="2" customWidth="1"/>
    <col min="24" max="24" width="21.42578125" style="2" hidden="1" customWidth="1"/>
    <col min="25" max="25" width="37.42578125" style="2" hidden="1" customWidth="1"/>
    <col min="26" max="26" width="22.7109375" style="2" hidden="1" customWidth="1"/>
    <col min="27" max="27" width="26" style="2" hidden="1" customWidth="1"/>
    <col min="28" max="28" width="18.85546875" style="2" hidden="1" customWidth="1"/>
    <col min="29" max="29" width="19.28515625" style="2" hidden="1" customWidth="1"/>
    <col min="30" max="30" width="24.28515625" style="2" hidden="1" customWidth="1"/>
    <col min="31" max="31" width="66.7109375" style="2" hidden="1" customWidth="1"/>
    <col min="32" max="33" width="16.28515625" style="2" hidden="1" customWidth="1"/>
    <col min="34" max="34" width="12" style="2" hidden="1" customWidth="1"/>
    <col min="35" max="35" width="31.42578125" style="2" hidden="1" customWidth="1"/>
    <col min="36" max="37" width="17.42578125" style="2" hidden="1" customWidth="1"/>
    <col min="38" max="39" width="16.140625" style="2" hidden="1" customWidth="1"/>
    <col min="40" max="40" width="29.28515625" style="2" hidden="1" customWidth="1"/>
    <col min="41" max="41" width="19.7109375" style="2" hidden="1" customWidth="1"/>
    <col min="42" max="46" width="17.85546875" style="2" hidden="1" customWidth="1"/>
    <col min="47" max="16384" width="11.42578125" style="2"/>
  </cols>
  <sheetData>
    <row r="2" spans="1:46" ht="21" x14ac:dyDescent="0.25">
      <c r="C2" s="36"/>
      <c r="D2" s="36"/>
      <c r="E2" s="36"/>
      <c r="F2" s="36"/>
      <c r="G2" s="36"/>
      <c r="H2" s="36"/>
      <c r="I2" s="36"/>
      <c r="J2" s="36"/>
      <c r="K2" s="36"/>
    </row>
    <row r="3" spans="1:46" ht="25.5" customHeight="1" x14ac:dyDescent="0.25">
      <c r="D3" s="93" t="s">
        <v>165</v>
      </c>
      <c r="E3" s="93"/>
      <c r="F3" s="93"/>
      <c r="G3" s="56"/>
      <c r="H3" s="56"/>
      <c r="I3" s="56"/>
      <c r="J3" s="56"/>
      <c r="K3" s="56"/>
      <c r="L3" s="7"/>
      <c r="M3" s="7"/>
      <c r="N3" s="7"/>
      <c r="O3" s="7"/>
      <c r="P3" s="7"/>
      <c r="Q3" s="7"/>
      <c r="R3" s="7"/>
      <c r="S3" s="7"/>
      <c r="T3" s="7"/>
      <c r="U3" s="33"/>
    </row>
    <row r="4" spans="1:46" ht="22.5" customHeight="1" x14ac:dyDescent="0.25">
      <c r="D4" s="98" t="s">
        <v>4</v>
      </c>
      <c r="E4" s="98"/>
      <c r="F4" s="98"/>
      <c r="G4" s="57"/>
      <c r="H4" s="57"/>
      <c r="I4" s="57"/>
      <c r="J4" s="57"/>
      <c r="K4" s="57"/>
      <c r="L4" s="48"/>
      <c r="M4" s="48"/>
      <c r="N4" s="48"/>
      <c r="O4" s="48"/>
      <c r="P4" s="48"/>
      <c r="Q4" s="48"/>
      <c r="R4" s="48"/>
      <c r="S4" s="49"/>
      <c r="T4" s="3"/>
      <c r="U4" s="3"/>
    </row>
    <row r="5" spans="1:46" ht="22.5" hidden="1" customHeight="1" x14ac:dyDescent="0.25">
      <c r="C5" s="4" t="s">
        <v>5</v>
      </c>
      <c r="L5" s="50"/>
      <c r="M5" s="51"/>
      <c r="N5" s="51"/>
      <c r="O5" s="52"/>
      <c r="P5" s="50"/>
      <c r="Q5" s="50"/>
      <c r="R5" s="50"/>
      <c r="S5" s="53"/>
    </row>
    <row r="6" spans="1:46" ht="22.5" customHeight="1" x14ac:dyDescent="0.25">
      <c r="D6" s="88" t="s">
        <v>267</v>
      </c>
      <c r="E6" s="88"/>
      <c r="F6" s="88"/>
      <c r="G6" s="58"/>
      <c r="H6" s="58"/>
      <c r="I6" s="58"/>
      <c r="J6" s="58"/>
      <c r="K6" s="58"/>
      <c r="L6" s="48"/>
      <c r="M6" s="48"/>
      <c r="N6" s="48"/>
      <c r="O6" s="48"/>
      <c r="P6" s="48"/>
      <c r="Q6" s="48"/>
      <c r="R6" s="48"/>
      <c r="S6" s="53"/>
    </row>
    <row r="7" spans="1:46" ht="22.5" customHeight="1" x14ac:dyDescent="0.25">
      <c r="D7" s="88"/>
      <c r="E7" s="88"/>
      <c r="F7" s="88"/>
      <c r="G7" s="58"/>
      <c r="H7" s="58"/>
      <c r="I7" s="58"/>
      <c r="J7" s="58"/>
      <c r="K7" s="58"/>
      <c r="L7" s="106"/>
      <c r="M7" s="54"/>
      <c r="N7" s="54"/>
      <c r="O7" s="54"/>
      <c r="P7" s="54"/>
      <c r="Q7" s="54"/>
      <c r="R7" s="54"/>
      <c r="S7" s="53"/>
      <c r="V7" s="37"/>
      <c r="W7" s="37"/>
      <c r="X7" s="35"/>
      <c r="Y7" s="35"/>
      <c r="Z7" s="35"/>
      <c r="AA7" s="35"/>
      <c r="AB7" s="35"/>
      <c r="AC7" s="35"/>
      <c r="AD7" s="35"/>
      <c r="AF7" s="35"/>
      <c r="AG7" s="35"/>
      <c r="AH7" s="35"/>
      <c r="AI7" s="35"/>
      <c r="AJ7" s="35"/>
      <c r="AK7" s="35"/>
      <c r="AM7" s="35"/>
      <c r="AN7" s="35"/>
      <c r="AO7" s="35"/>
      <c r="AP7" s="35"/>
      <c r="AQ7" s="35"/>
      <c r="AR7" s="35"/>
      <c r="AS7" s="35"/>
      <c r="AT7" s="35"/>
    </row>
    <row r="8" spans="1:46" s="5" customFormat="1" ht="27" customHeight="1" thickBot="1" x14ac:dyDescent="0.3">
      <c r="A8" s="102" t="s">
        <v>0</v>
      </c>
      <c r="B8" s="96" t="s">
        <v>24</v>
      </c>
      <c r="C8" s="92" t="s">
        <v>1</v>
      </c>
      <c r="D8" s="92" t="s">
        <v>2</v>
      </c>
      <c r="E8" s="92" t="s">
        <v>3</v>
      </c>
      <c r="F8" s="92" t="s">
        <v>11</v>
      </c>
      <c r="G8" s="99" t="s">
        <v>218</v>
      </c>
      <c r="H8" s="101"/>
      <c r="I8" s="99" t="s">
        <v>215</v>
      </c>
      <c r="J8" s="100"/>
      <c r="K8" s="101"/>
      <c r="L8" s="89" t="s">
        <v>268</v>
      </c>
      <c r="M8" s="90"/>
      <c r="N8" s="90"/>
      <c r="O8" s="90"/>
      <c r="P8" s="90"/>
      <c r="Q8" s="90"/>
      <c r="R8" s="90"/>
      <c r="S8" s="91"/>
      <c r="T8" s="22"/>
      <c r="U8" s="32"/>
      <c r="V8" s="94" t="s">
        <v>9</v>
      </c>
      <c r="W8" s="95"/>
      <c r="X8" s="96" t="s">
        <v>20</v>
      </c>
      <c r="Y8" s="96" t="s">
        <v>12</v>
      </c>
      <c r="Z8" s="96" t="s">
        <v>13</v>
      </c>
      <c r="AA8" s="96" t="s">
        <v>14</v>
      </c>
      <c r="AB8" s="96" t="s">
        <v>15</v>
      </c>
      <c r="AC8" s="96" t="s">
        <v>16</v>
      </c>
      <c r="AD8" s="96" t="s">
        <v>17</v>
      </c>
      <c r="AE8" s="96" t="s">
        <v>47</v>
      </c>
      <c r="AF8" s="86" t="s">
        <v>89</v>
      </c>
      <c r="AG8" s="86" t="s">
        <v>90</v>
      </c>
      <c r="AH8" s="103" t="s">
        <v>74</v>
      </c>
      <c r="AI8" s="102"/>
      <c r="AJ8" s="103" t="s">
        <v>75</v>
      </c>
      <c r="AK8" s="102"/>
      <c r="AL8" s="96" t="s">
        <v>71</v>
      </c>
      <c r="AM8" s="96" t="s">
        <v>71</v>
      </c>
      <c r="AN8" s="96" t="s">
        <v>78</v>
      </c>
      <c r="AO8" s="96" t="s">
        <v>79</v>
      </c>
      <c r="AP8" s="96" t="s">
        <v>81</v>
      </c>
      <c r="AQ8" s="96" t="s">
        <v>82</v>
      </c>
      <c r="AR8" s="96" t="s">
        <v>83</v>
      </c>
      <c r="AS8" s="96" t="s">
        <v>84</v>
      </c>
      <c r="AT8" s="103" t="s">
        <v>85</v>
      </c>
    </row>
    <row r="9" spans="1:46" s="5" customFormat="1" ht="36.75" customHeight="1" x14ac:dyDescent="0.25">
      <c r="A9" s="102"/>
      <c r="B9" s="92"/>
      <c r="C9" s="92"/>
      <c r="D9" s="92"/>
      <c r="E9" s="92"/>
      <c r="F9" s="92"/>
      <c r="G9" s="60" t="s">
        <v>219</v>
      </c>
      <c r="H9" s="61" t="s">
        <v>220</v>
      </c>
      <c r="I9" s="55" t="s">
        <v>221</v>
      </c>
      <c r="J9" s="60" t="s">
        <v>219</v>
      </c>
      <c r="K9" s="61" t="s">
        <v>220</v>
      </c>
      <c r="L9" s="8" t="s">
        <v>37</v>
      </c>
      <c r="M9" s="8" t="s">
        <v>38</v>
      </c>
      <c r="N9" s="8" t="s">
        <v>164</v>
      </c>
      <c r="O9" s="8" t="s">
        <v>39</v>
      </c>
      <c r="P9" s="8" t="s">
        <v>40</v>
      </c>
      <c r="Q9" s="8" t="s">
        <v>6</v>
      </c>
      <c r="R9" s="8" t="s">
        <v>41</v>
      </c>
      <c r="S9" s="8" t="s">
        <v>7</v>
      </c>
      <c r="T9" s="8" t="s">
        <v>8</v>
      </c>
      <c r="U9" s="31" t="s">
        <v>162</v>
      </c>
      <c r="V9" s="1" t="s">
        <v>10</v>
      </c>
      <c r="W9" s="1" t="s">
        <v>1</v>
      </c>
      <c r="X9" s="97"/>
      <c r="Y9" s="97"/>
      <c r="Z9" s="97"/>
      <c r="AA9" s="97"/>
      <c r="AB9" s="97"/>
      <c r="AC9" s="97"/>
      <c r="AD9" s="97"/>
      <c r="AE9" s="97"/>
      <c r="AF9" s="87"/>
      <c r="AG9" s="87"/>
      <c r="AH9" s="104"/>
      <c r="AI9" s="105"/>
      <c r="AJ9" s="20" t="s">
        <v>76</v>
      </c>
      <c r="AK9" s="21" t="s">
        <v>77</v>
      </c>
      <c r="AL9" s="97"/>
      <c r="AM9" s="97"/>
      <c r="AN9" s="97"/>
      <c r="AO9" s="97"/>
      <c r="AP9" s="97"/>
      <c r="AQ9" s="97"/>
      <c r="AR9" s="97"/>
      <c r="AS9" s="97"/>
      <c r="AT9" s="104"/>
    </row>
    <row r="10" spans="1:46" s="6" customFormat="1" ht="60" customHeight="1" x14ac:dyDescent="0.25">
      <c r="A10" s="18" t="s">
        <v>18</v>
      </c>
      <c r="B10" s="14">
        <v>2015</v>
      </c>
      <c r="C10" s="14" t="s">
        <v>21</v>
      </c>
      <c r="D10" s="16" t="s">
        <v>49</v>
      </c>
      <c r="E10" s="14" t="s">
        <v>161</v>
      </c>
      <c r="F10" s="29" t="s">
        <v>117</v>
      </c>
      <c r="G10" s="62">
        <v>42278</v>
      </c>
      <c r="H10" s="62">
        <v>42461</v>
      </c>
      <c r="I10" s="59" t="s">
        <v>216</v>
      </c>
      <c r="J10" s="29" t="s">
        <v>217</v>
      </c>
      <c r="K10" s="29" t="s">
        <v>217</v>
      </c>
      <c r="L10" s="17">
        <v>12825000</v>
      </c>
      <c r="M10" s="27">
        <v>12812175</v>
      </c>
      <c r="N10" s="15">
        <v>12812175</v>
      </c>
      <c r="O10" s="17">
        <v>12812175</v>
      </c>
      <c r="P10" s="27">
        <v>12812175</v>
      </c>
      <c r="Q10" s="27">
        <v>12812175</v>
      </c>
      <c r="R10" s="27">
        <v>12812175</v>
      </c>
      <c r="S10" s="10">
        <v>1</v>
      </c>
      <c r="T10" s="10">
        <f>+R10/O10</f>
        <v>1</v>
      </c>
      <c r="U10" s="10"/>
      <c r="V10" s="29" t="s">
        <v>93</v>
      </c>
      <c r="W10" s="29" t="s">
        <v>92</v>
      </c>
      <c r="X10" s="14" t="s">
        <v>124</v>
      </c>
      <c r="Y10" s="30" t="s">
        <v>125</v>
      </c>
      <c r="Z10" s="14" t="s">
        <v>126</v>
      </c>
      <c r="AA10" s="30" t="s">
        <v>127</v>
      </c>
      <c r="AB10" s="9">
        <v>16.8</v>
      </c>
      <c r="AC10" s="9"/>
      <c r="AD10" s="9">
        <v>6406087.5</v>
      </c>
      <c r="AE10" s="14"/>
      <c r="AF10" s="23" t="e">
        <f>#REF!-#REF!</f>
        <v>#REF!</v>
      </c>
      <c r="AG10" s="23" t="e">
        <f>#REF!-#REF!</f>
        <v>#REF!</v>
      </c>
      <c r="AH10" s="17"/>
      <c r="AI10" s="17"/>
      <c r="AJ10" s="17">
        <v>0</v>
      </c>
      <c r="AK10" s="17"/>
      <c r="AL10" s="12"/>
      <c r="AM10" s="13" t="s">
        <v>73</v>
      </c>
      <c r="AN10" s="13"/>
      <c r="AO10" s="13"/>
      <c r="AP10" s="13"/>
      <c r="AQ10" s="13"/>
      <c r="AR10" s="13"/>
      <c r="AS10" s="13"/>
      <c r="AT10" s="13"/>
    </row>
    <row r="11" spans="1:46" s="6" customFormat="1" ht="74.25" customHeight="1" x14ac:dyDescent="0.25">
      <c r="A11" s="18" t="s">
        <v>18</v>
      </c>
      <c r="B11" s="14">
        <v>2015</v>
      </c>
      <c r="C11" s="14" t="s">
        <v>25</v>
      </c>
      <c r="D11" s="16" t="s">
        <v>50</v>
      </c>
      <c r="E11" s="14" t="s">
        <v>23</v>
      </c>
      <c r="F11" s="29" t="s">
        <v>44</v>
      </c>
      <c r="G11" s="62">
        <v>42278</v>
      </c>
      <c r="H11" s="62">
        <v>42614</v>
      </c>
      <c r="I11" s="63" t="s">
        <v>222</v>
      </c>
      <c r="J11" s="64" t="s">
        <v>223</v>
      </c>
      <c r="K11" s="65" t="s">
        <v>224</v>
      </c>
      <c r="L11" s="17">
        <v>1100000</v>
      </c>
      <c r="M11" s="27">
        <v>1098900</v>
      </c>
      <c r="N11" s="15">
        <v>1098900</v>
      </c>
      <c r="O11" s="26">
        <v>832341.6</v>
      </c>
      <c r="P11" s="27">
        <v>709557.3</v>
      </c>
      <c r="Q11" s="27">
        <v>709557.3</v>
      </c>
      <c r="R11" s="27">
        <v>709557.3</v>
      </c>
      <c r="S11" s="10">
        <v>1</v>
      </c>
      <c r="T11" s="10">
        <f>+R11/O11</f>
        <v>0.85248328330579659</v>
      </c>
      <c r="U11" s="10"/>
      <c r="V11" s="29" t="s">
        <v>94</v>
      </c>
      <c r="W11" s="29" t="s">
        <v>25</v>
      </c>
      <c r="X11" s="14" t="s">
        <v>120</v>
      </c>
      <c r="Y11" s="30" t="s">
        <v>121</v>
      </c>
      <c r="Z11" s="14" t="s">
        <v>122</v>
      </c>
      <c r="AA11" s="30" t="s">
        <v>123</v>
      </c>
      <c r="AB11" s="9">
        <v>0</v>
      </c>
      <c r="AC11" s="9"/>
      <c r="AD11" s="9">
        <v>549450</v>
      </c>
      <c r="AE11" s="14"/>
      <c r="AF11" s="23" t="e">
        <f>#REF!-#REF!</f>
        <v>#REF!</v>
      </c>
      <c r="AG11" s="23" t="e">
        <f>#REF!-#REF!</f>
        <v>#REF!</v>
      </c>
      <c r="AH11" s="17"/>
      <c r="AI11" s="17"/>
      <c r="AJ11" s="17">
        <v>0</v>
      </c>
      <c r="AK11" s="17"/>
      <c r="AL11" s="12"/>
      <c r="AM11" s="13" t="s">
        <v>73</v>
      </c>
      <c r="AN11" s="13"/>
      <c r="AO11" s="13"/>
      <c r="AP11" s="13"/>
      <c r="AQ11" s="13"/>
      <c r="AR11" s="13"/>
      <c r="AS11" s="13"/>
      <c r="AT11" s="13"/>
    </row>
    <row r="12" spans="1:46" s="6" customFormat="1" ht="63" customHeight="1" x14ac:dyDescent="0.25">
      <c r="A12" s="18" t="s">
        <v>18</v>
      </c>
      <c r="B12" s="14">
        <v>2015</v>
      </c>
      <c r="C12" s="14" t="s">
        <v>25</v>
      </c>
      <c r="D12" s="16" t="s">
        <v>51</v>
      </c>
      <c r="E12" s="14" t="s">
        <v>19</v>
      </c>
      <c r="F12" s="29" t="s">
        <v>44</v>
      </c>
      <c r="G12" s="62">
        <v>42278</v>
      </c>
      <c r="H12" s="62">
        <v>42705</v>
      </c>
      <c r="I12" s="67" t="s">
        <v>255</v>
      </c>
      <c r="J12" s="68" t="s">
        <v>225</v>
      </c>
      <c r="K12" s="68" t="s">
        <v>226</v>
      </c>
      <c r="L12" s="17">
        <v>254716674.75999999</v>
      </c>
      <c r="M12" s="17">
        <v>254461958.09</v>
      </c>
      <c r="N12" s="15">
        <v>254461958.09</v>
      </c>
      <c r="O12" s="27">
        <v>254461958.09</v>
      </c>
      <c r="P12" s="27">
        <v>181946721.25999901</v>
      </c>
      <c r="Q12" s="79">
        <v>181946721.25999901</v>
      </c>
      <c r="R12" s="27">
        <v>181946721.25999901</v>
      </c>
      <c r="S12" s="10">
        <f>'[1]FONMETRO 2015'!$T$12</f>
        <v>0.74319999999999997</v>
      </c>
      <c r="T12" s="10">
        <f>+R12/O12</f>
        <v>0.7150252345210939</v>
      </c>
      <c r="U12" s="34" t="s">
        <v>163</v>
      </c>
      <c r="V12" s="29" t="s">
        <v>95</v>
      </c>
      <c r="W12" s="29" t="s">
        <v>25</v>
      </c>
      <c r="X12" s="14" t="s">
        <v>120</v>
      </c>
      <c r="Y12" s="30" t="s">
        <v>131</v>
      </c>
      <c r="Z12" s="14" t="s">
        <v>132</v>
      </c>
      <c r="AA12" s="30" t="s">
        <v>133</v>
      </c>
      <c r="AB12" s="9">
        <v>90623.73</v>
      </c>
      <c r="AC12" s="9"/>
      <c r="AD12" s="9">
        <v>75499780.790000007</v>
      </c>
      <c r="AE12" s="14"/>
      <c r="AF12" s="23" t="e">
        <f>#REF!-#REF!</f>
        <v>#REF!</v>
      </c>
      <c r="AG12" s="23" t="e">
        <f>#REF!-#REF!</f>
        <v>#REF!</v>
      </c>
      <c r="AH12" s="17"/>
      <c r="AI12" s="17"/>
      <c r="AJ12" s="17">
        <v>69417732.160999998</v>
      </c>
      <c r="AK12" s="17"/>
      <c r="AL12" s="12"/>
      <c r="AM12" s="13" t="s">
        <v>73</v>
      </c>
      <c r="AN12" s="13"/>
      <c r="AO12" s="13"/>
      <c r="AP12" s="13"/>
      <c r="AQ12" s="13"/>
      <c r="AR12" s="13"/>
      <c r="AS12" s="13"/>
      <c r="AT12" s="13"/>
    </row>
    <row r="13" spans="1:46" s="6" customFormat="1" ht="63" customHeight="1" x14ac:dyDescent="0.25">
      <c r="A13" s="24" t="s">
        <v>18</v>
      </c>
      <c r="B13" s="29">
        <v>2015</v>
      </c>
      <c r="C13" s="29"/>
      <c r="D13" s="28" t="s">
        <v>158</v>
      </c>
      <c r="E13" s="29" t="s">
        <v>35</v>
      </c>
      <c r="F13" s="29" t="s">
        <v>44</v>
      </c>
      <c r="G13" s="66" t="s">
        <v>227</v>
      </c>
      <c r="H13" s="69" t="s">
        <v>228</v>
      </c>
      <c r="I13" s="29" t="s">
        <v>229</v>
      </c>
      <c r="J13" s="29" t="s">
        <v>217</v>
      </c>
      <c r="K13" s="29" t="s">
        <v>217</v>
      </c>
      <c r="L13" s="26">
        <v>82160007.780000001</v>
      </c>
      <c r="M13" s="26">
        <v>82077847.780000001</v>
      </c>
      <c r="N13" s="26">
        <v>82077847.780000001</v>
      </c>
      <c r="O13" s="26">
        <v>82077847.780000001</v>
      </c>
      <c r="P13" s="27">
        <v>73567486.140000001</v>
      </c>
      <c r="Q13" s="79">
        <v>73567486.140000001</v>
      </c>
      <c r="R13" s="27">
        <v>73567486.140000001</v>
      </c>
      <c r="S13" s="10">
        <f>'[1]FONMETRO 2015'!$T$11</f>
        <v>0.96</v>
      </c>
      <c r="T13" s="10">
        <f t="shared" ref="T13:T20" si="0">+R13/O13</f>
        <v>0.89631353805948932</v>
      </c>
      <c r="U13" s="10"/>
      <c r="V13" s="29" t="s">
        <v>167</v>
      </c>
      <c r="W13" s="29" t="s">
        <v>25</v>
      </c>
      <c r="X13" s="29" t="s">
        <v>120</v>
      </c>
      <c r="Y13" s="30" t="s">
        <v>159</v>
      </c>
      <c r="Z13" s="29" t="s">
        <v>122</v>
      </c>
      <c r="AA13" s="30" t="s">
        <v>160</v>
      </c>
      <c r="AB13" s="9">
        <v>35156.019999999997</v>
      </c>
      <c r="AC13" s="9"/>
      <c r="AD13" s="9">
        <v>50808818.239999995</v>
      </c>
      <c r="AE13" s="29"/>
      <c r="AF13" s="23"/>
      <c r="AG13" s="23"/>
      <c r="AH13" s="26"/>
      <c r="AI13" s="26"/>
      <c r="AJ13" s="26">
        <v>0</v>
      </c>
      <c r="AK13" s="26"/>
      <c r="AL13" s="12"/>
      <c r="AM13" s="13"/>
      <c r="AN13" s="13"/>
      <c r="AO13" s="13"/>
      <c r="AP13" s="13"/>
      <c r="AQ13" s="13"/>
      <c r="AR13" s="13"/>
      <c r="AS13" s="13"/>
      <c r="AT13" s="13"/>
    </row>
    <row r="14" spans="1:46" s="6" customFormat="1" ht="60" customHeight="1" x14ac:dyDescent="0.25">
      <c r="A14" s="24" t="s">
        <v>18</v>
      </c>
      <c r="B14" s="14">
        <v>2015</v>
      </c>
      <c r="C14" s="14" t="s">
        <v>21</v>
      </c>
      <c r="D14" s="16" t="s">
        <v>52</v>
      </c>
      <c r="E14" s="14" t="s">
        <v>35</v>
      </c>
      <c r="F14" s="29" t="s">
        <v>116</v>
      </c>
      <c r="G14" s="62">
        <v>42278</v>
      </c>
      <c r="H14" s="62">
        <v>42522</v>
      </c>
      <c r="I14" s="29" t="s">
        <v>230</v>
      </c>
      <c r="J14" s="29" t="s">
        <v>217</v>
      </c>
      <c r="K14" s="29" t="s">
        <v>217</v>
      </c>
      <c r="L14" s="26">
        <v>6506506.5099999998</v>
      </c>
      <c r="M14" s="17">
        <v>6500000</v>
      </c>
      <c r="N14" s="26">
        <v>6500000</v>
      </c>
      <c r="O14" s="26">
        <v>6500000</v>
      </c>
      <c r="P14" s="27">
        <v>3771590.4</v>
      </c>
      <c r="Q14" s="27">
        <v>3771590.4</v>
      </c>
      <c r="R14" s="27">
        <v>3771590.4</v>
      </c>
      <c r="S14" s="10">
        <v>1</v>
      </c>
      <c r="T14" s="10">
        <v>1</v>
      </c>
      <c r="U14" s="10"/>
      <c r="V14" s="29" t="s">
        <v>96</v>
      </c>
      <c r="W14" s="29" t="s">
        <v>21</v>
      </c>
      <c r="X14" s="30" t="s">
        <v>140</v>
      </c>
      <c r="Y14" s="30" t="s">
        <v>138</v>
      </c>
      <c r="Z14" s="29" t="s">
        <v>139</v>
      </c>
      <c r="AA14" s="30" t="s">
        <v>141</v>
      </c>
      <c r="AB14" s="9">
        <v>8043.2</v>
      </c>
      <c r="AC14" s="9"/>
      <c r="AD14" s="9">
        <v>5652393.2000000002</v>
      </c>
      <c r="AE14" s="14"/>
      <c r="AF14" s="23" t="e">
        <f>#REF!-#REF!</f>
        <v>#REF!</v>
      </c>
      <c r="AG14" s="23" t="e">
        <f>#REF!-#REF!</f>
        <v>#REF!</v>
      </c>
      <c r="AH14" s="17"/>
      <c r="AI14" s="17"/>
      <c r="AJ14" s="17">
        <v>4788700</v>
      </c>
      <c r="AK14" s="17"/>
      <c r="AL14" s="12"/>
      <c r="AM14" s="13" t="s">
        <v>73</v>
      </c>
      <c r="AN14" s="13"/>
      <c r="AO14" s="13"/>
      <c r="AP14" s="13"/>
      <c r="AQ14" s="13"/>
      <c r="AR14" s="13"/>
      <c r="AS14" s="13"/>
      <c r="AT14" s="13"/>
    </row>
    <row r="15" spans="1:46" s="6" customFormat="1" ht="60" customHeight="1" x14ac:dyDescent="0.25">
      <c r="A15" s="24" t="s">
        <v>18</v>
      </c>
      <c r="B15" s="14">
        <v>2015</v>
      </c>
      <c r="C15" s="14" t="s">
        <v>21</v>
      </c>
      <c r="D15" s="16" t="s">
        <v>53</v>
      </c>
      <c r="E15" s="14" t="s">
        <v>23</v>
      </c>
      <c r="F15" s="29" t="s">
        <v>116</v>
      </c>
      <c r="G15" s="70" t="s">
        <v>227</v>
      </c>
      <c r="H15" s="70" t="s">
        <v>231</v>
      </c>
      <c r="I15" s="59" t="s">
        <v>232</v>
      </c>
      <c r="J15" s="71">
        <v>42366</v>
      </c>
      <c r="K15" s="71">
        <v>42546</v>
      </c>
      <c r="L15" s="17">
        <v>3400000</v>
      </c>
      <c r="M15" s="17">
        <v>3396600</v>
      </c>
      <c r="N15" s="15">
        <v>3396600</v>
      </c>
      <c r="O15" s="26">
        <v>3396599.9</v>
      </c>
      <c r="P15" s="27">
        <v>3276918.66</v>
      </c>
      <c r="Q15" s="27">
        <v>3276918.6599999997</v>
      </c>
      <c r="R15" s="27">
        <v>3276918.6599999997</v>
      </c>
      <c r="S15" s="10">
        <v>1</v>
      </c>
      <c r="T15" s="10">
        <v>1</v>
      </c>
      <c r="U15" s="10"/>
      <c r="V15" s="29" t="s">
        <v>97</v>
      </c>
      <c r="W15" s="29" t="s">
        <v>21</v>
      </c>
      <c r="X15" s="14" t="s">
        <v>140</v>
      </c>
      <c r="Y15" s="30" t="s">
        <v>144</v>
      </c>
      <c r="Z15" s="14" t="s">
        <v>139</v>
      </c>
      <c r="AA15" s="30" t="s">
        <v>145</v>
      </c>
      <c r="AB15" s="9">
        <v>2420.08</v>
      </c>
      <c r="AC15" s="9"/>
      <c r="AD15" s="9">
        <v>1700720.08</v>
      </c>
      <c r="AE15" s="14"/>
      <c r="AF15" s="23" t="e">
        <f>#REF!-#REF!</f>
        <v>#REF!</v>
      </c>
      <c r="AG15" s="23" t="e">
        <f>#REF!-#REF!</f>
        <v>#REF!</v>
      </c>
      <c r="AH15" s="17"/>
      <c r="AI15" s="17"/>
      <c r="AJ15" s="17">
        <v>0</v>
      </c>
      <c r="AK15" s="17"/>
      <c r="AL15" s="12"/>
      <c r="AM15" s="13" t="s">
        <v>73</v>
      </c>
      <c r="AN15" s="13"/>
      <c r="AO15" s="13"/>
      <c r="AP15" s="13"/>
      <c r="AQ15" s="13"/>
      <c r="AR15" s="13"/>
      <c r="AS15" s="13"/>
      <c r="AT15" s="13"/>
    </row>
    <row r="16" spans="1:46" s="6" customFormat="1" ht="60" customHeight="1" x14ac:dyDescent="0.25">
      <c r="A16" s="24" t="s">
        <v>18</v>
      </c>
      <c r="B16" s="14">
        <v>2015</v>
      </c>
      <c r="C16" s="14" t="s">
        <v>21</v>
      </c>
      <c r="D16" s="16" t="s">
        <v>54</v>
      </c>
      <c r="E16" s="14" t="s">
        <v>23</v>
      </c>
      <c r="F16" s="29" t="s">
        <v>116</v>
      </c>
      <c r="G16" s="70" t="s">
        <v>227</v>
      </c>
      <c r="H16" s="70" t="s">
        <v>231</v>
      </c>
      <c r="I16" s="59" t="s">
        <v>233</v>
      </c>
      <c r="J16" s="71">
        <v>42366</v>
      </c>
      <c r="K16" s="72">
        <v>42551</v>
      </c>
      <c r="L16" s="17">
        <v>1310485.71</v>
      </c>
      <c r="M16" s="17">
        <v>1309175.22</v>
      </c>
      <c r="N16" s="26">
        <v>1309175.22</v>
      </c>
      <c r="O16" s="26">
        <v>1309175.22</v>
      </c>
      <c r="P16" s="27">
        <v>1049954.92</v>
      </c>
      <c r="Q16" s="27">
        <v>1049954.92</v>
      </c>
      <c r="R16" s="27">
        <v>1049954.92</v>
      </c>
      <c r="S16" s="10">
        <v>1</v>
      </c>
      <c r="T16" s="10">
        <v>1</v>
      </c>
      <c r="U16" s="10"/>
      <c r="V16" s="29" t="s">
        <v>98</v>
      </c>
      <c r="W16" s="29" t="s">
        <v>21</v>
      </c>
      <c r="X16" s="14" t="s">
        <v>140</v>
      </c>
      <c r="Y16" s="30" t="s">
        <v>142</v>
      </c>
      <c r="Z16" s="14" t="s">
        <v>139</v>
      </c>
      <c r="AA16" s="30" t="s">
        <v>143</v>
      </c>
      <c r="AB16" s="9">
        <v>1011.71</v>
      </c>
      <c r="AC16" s="9"/>
      <c r="AD16" s="9">
        <v>357509.14</v>
      </c>
      <c r="AE16" s="14"/>
      <c r="AF16" s="23" t="e">
        <f>#REF!-#REF!</f>
        <v>#REF!</v>
      </c>
      <c r="AG16" s="23" t="e">
        <f>#REF!-#REF!</f>
        <v>#REF!</v>
      </c>
      <c r="AH16" s="17"/>
      <c r="AI16" s="17"/>
      <c r="AJ16" s="17">
        <v>189324.78000000003</v>
      </c>
      <c r="AK16" s="17"/>
      <c r="AL16" s="12"/>
      <c r="AM16" s="13" t="s">
        <v>73</v>
      </c>
      <c r="AN16" s="13"/>
      <c r="AO16" s="13"/>
      <c r="AP16" s="13"/>
      <c r="AQ16" s="13"/>
      <c r="AR16" s="13"/>
      <c r="AS16" s="13"/>
      <c r="AT16" s="13"/>
    </row>
    <row r="17" spans="1:46" s="6" customFormat="1" ht="86.25" customHeight="1" x14ac:dyDescent="0.25">
      <c r="A17" s="24" t="s">
        <v>18</v>
      </c>
      <c r="B17" s="14">
        <v>2015</v>
      </c>
      <c r="C17" s="14" t="s">
        <v>21</v>
      </c>
      <c r="D17" s="16" t="s">
        <v>55</v>
      </c>
      <c r="E17" s="14" t="s">
        <v>19</v>
      </c>
      <c r="F17" s="29" t="s">
        <v>44</v>
      </c>
      <c r="G17" s="66" t="s">
        <v>227</v>
      </c>
      <c r="H17" s="66" t="s">
        <v>234</v>
      </c>
      <c r="I17" s="63" t="s">
        <v>250</v>
      </c>
      <c r="J17" s="71">
        <v>42411</v>
      </c>
      <c r="K17" s="77" t="s">
        <v>251</v>
      </c>
      <c r="L17" s="17">
        <v>12941567.92</v>
      </c>
      <c r="M17" s="17">
        <v>12928626.35</v>
      </c>
      <c r="N17" s="26">
        <v>12928626.35</v>
      </c>
      <c r="O17" s="26">
        <v>12928626.35</v>
      </c>
      <c r="P17" s="27">
        <v>11363259.050000001</v>
      </c>
      <c r="Q17" s="79">
        <v>11363259.050000001</v>
      </c>
      <c r="R17" s="27">
        <v>11363259.050000001</v>
      </c>
      <c r="S17" s="10">
        <f>'[1]FONMETRO 2015'!$T$14</f>
        <v>1</v>
      </c>
      <c r="T17" s="10">
        <f t="shared" si="0"/>
        <v>0.87892238064409689</v>
      </c>
      <c r="U17" s="10"/>
      <c r="V17" s="29" t="s">
        <v>99</v>
      </c>
      <c r="W17" s="29" t="s">
        <v>92</v>
      </c>
      <c r="X17" s="14" t="s">
        <v>120</v>
      </c>
      <c r="Y17" s="30" t="s">
        <v>136</v>
      </c>
      <c r="Z17" s="14" t="s">
        <v>122</v>
      </c>
      <c r="AA17" s="30" t="s">
        <v>137</v>
      </c>
      <c r="AB17" s="9">
        <v>0</v>
      </c>
      <c r="AC17" s="9"/>
      <c r="AD17" s="9">
        <v>4795200</v>
      </c>
      <c r="AE17" s="14"/>
      <c r="AF17" s="23" t="e">
        <f>#REF!-#REF!</f>
        <v>#REF!</v>
      </c>
      <c r="AG17" s="23" t="e">
        <f>#REF!-#REF!</f>
        <v>#REF!</v>
      </c>
      <c r="AH17" s="17"/>
      <c r="AI17" s="17"/>
      <c r="AJ17" s="17">
        <v>3055373.6500000004</v>
      </c>
      <c r="AK17" s="17"/>
      <c r="AL17" s="12"/>
      <c r="AM17" s="13" t="s">
        <v>73</v>
      </c>
      <c r="AN17" s="13"/>
      <c r="AO17" s="13"/>
      <c r="AP17" s="13"/>
      <c r="AQ17" s="13"/>
      <c r="AR17" s="13"/>
      <c r="AS17" s="13"/>
      <c r="AT17" s="13"/>
    </row>
    <row r="18" spans="1:46" s="6" customFormat="1" ht="60" customHeight="1" x14ac:dyDescent="0.25">
      <c r="A18" s="24" t="s">
        <v>18</v>
      </c>
      <c r="B18" s="14">
        <v>2015</v>
      </c>
      <c r="C18" s="14" t="s">
        <v>22</v>
      </c>
      <c r="D18" s="16" t="s">
        <v>56</v>
      </c>
      <c r="E18" s="14" t="s">
        <v>65</v>
      </c>
      <c r="F18" s="29" t="s">
        <v>44</v>
      </c>
      <c r="G18" s="70" t="s">
        <v>227</v>
      </c>
      <c r="H18" s="70">
        <v>42491</v>
      </c>
      <c r="I18" s="63" t="s">
        <v>235</v>
      </c>
      <c r="J18" s="71">
        <v>42380</v>
      </c>
      <c r="K18" s="71">
        <v>42469</v>
      </c>
      <c r="L18" s="17">
        <v>77226.320000000007</v>
      </c>
      <c r="M18" s="17">
        <v>77149.09</v>
      </c>
      <c r="N18" s="26">
        <v>77149.09</v>
      </c>
      <c r="O18" s="26">
        <v>77149.09</v>
      </c>
      <c r="P18" s="27">
        <v>77149.09</v>
      </c>
      <c r="Q18" s="27">
        <v>77149.09</v>
      </c>
      <c r="R18" s="27">
        <v>77149.09</v>
      </c>
      <c r="S18" s="10">
        <v>1</v>
      </c>
      <c r="T18" s="10">
        <f t="shared" si="0"/>
        <v>1</v>
      </c>
      <c r="U18" s="10"/>
      <c r="V18" s="29" t="s">
        <v>100</v>
      </c>
      <c r="W18" s="29" t="s">
        <v>92</v>
      </c>
      <c r="X18" s="14" t="s">
        <v>120</v>
      </c>
      <c r="Y18" s="30" t="s">
        <v>134</v>
      </c>
      <c r="Z18" s="14" t="s">
        <v>122</v>
      </c>
      <c r="AA18" s="30" t="s">
        <v>135</v>
      </c>
      <c r="AB18" s="9">
        <v>0</v>
      </c>
      <c r="AC18" s="9"/>
      <c r="AD18" s="9">
        <v>59940</v>
      </c>
      <c r="AE18" s="14"/>
      <c r="AF18" s="23" t="e">
        <f>#REF!-#REF!</f>
        <v>#REF!</v>
      </c>
      <c r="AG18" s="23" t="e">
        <f>#REF!-#REF!</f>
        <v>#REF!</v>
      </c>
      <c r="AH18" s="17"/>
      <c r="AI18" s="17"/>
      <c r="AJ18" s="17">
        <v>42730.91</v>
      </c>
      <c r="AK18" s="17"/>
      <c r="AL18" s="12"/>
      <c r="AM18" s="13" t="s">
        <v>73</v>
      </c>
      <c r="AN18" s="13"/>
      <c r="AO18" s="13"/>
      <c r="AP18" s="13"/>
      <c r="AQ18" s="13"/>
      <c r="AR18" s="13"/>
      <c r="AS18" s="13"/>
      <c r="AT18" s="13"/>
    </row>
    <row r="19" spans="1:46" s="6" customFormat="1" ht="60" customHeight="1" x14ac:dyDescent="0.25">
      <c r="A19" s="24" t="s">
        <v>18</v>
      </c>
      <c r="B19" s="14">
        <v>2015</v>
      </c>
      <c r="C19" s="14" t="s">
        <v>26</v>
      </c>
      <c r="D19" s="16" t="s">
        <v>57</v>
      </c>
      <c r="E19" s="14" t="s">
        <v>43</v>
      </c>
      <c r="F19" s="29" t="s">
        <v>117</v>
      </c>
      <c r="G19" s="70" t="s">
        <v>227</v>
      </c>
      <c r="H19" s="59">
        <v>42461</v>
      </c>
      <c r="I19" s="59" t="s">
        <v>216</v>
      </c>
      <c r="J19" s="29" t="s">
        <v>217</v>
      </c>
      <c r="K19" s="29" t="s">
        <v>217</v>
      </c>
      <c r="L19" s="17">
        <v>20175000</v>
      </c>
      <c r="M19" s="17">
        <v>20154825</v>
      </c>
      <c r="N19" s="26">
        <v>20154825</v>
      </c>
      <c r="O19" s="26">
        <v>20154825</v>
      </c>
      <c r="P19" s="27">
        <v>20154825</v>
      </c>
      <c r="Q19" s="27">
        <v>20154825</v>
      </c>
      <c r="R19" s="27">
        <v>20154825</v>
      </c>
      <c r="S19" s="10">
        <v>1</v>
      </c>
      <c r="T19" s="10">
        <f t="shared" si="0"/>
        <v>1</v>
      </c>
      <c r="U19" s="10"/>
      <c r="V19" s="29" t="s">
        <v>101</v>
      </c>
      <c r="W19" s="29" t="s">
        <v>102</v>
      </c>
      <c r="X19" s="14" t="s">
        <v>128</v>
      </c>
      <c r="Y19" s="30" t="s">
        <v>129</v>
      </c>
      <c r="Z19" s="14" t="s">
        <v>126</v>
      </c>
      <c r="AA19" s="30" t="s">
        <v>130</v>
      </c>
      <c r="AB19" s="9">
        <v>10.68</v>
      </c>
      <c r="AC19" s="9"/>
      <c r="AD19" s="9">
        <v>10077412.5</v>
      </c>
      <c r="AE19" s="14"/>
      <c r="AF19" s="23" t="e">
        <f>#REF!-#REF!</f>
        <v>#REF!</v>
      </c>
      <c r="AG19" s="23" t="e">
        <f>#REF!-#REF!</f>
        <v>#REF!</v>
      </c>
      <c r="AH19" s="17"/>
      <c r="AI19" s="17"/>
      <c r="AJ19" s="17">
        <v>0</v>
      </c>
      <c r="AK19" s="17"/>
      <c r="AL19" s="12"/>
      <c r="AM19" s="13" t="s">
        <v>73</v>
      </c>
      <c r="AN19" s="13"/>
      <c r="AO19" s="13"/>
      <c r="AP19" s="13"/>
      <c r="AQ19" s="13"/>
      <c r="AR19" s="13"/>
      <c r="AS19" s="13"/>
      <c r="AT19" s="13"/>
    </row>
    <row r="20" spans="1:46" s="6" customFormat="1" ht="75.75" customHeight="1" x14ac:dyDescent="0.25">
      <c r="A20" s="24" t="s">
        <v>18</v>
      </c>
      <c r="B20" s="25">
        <v>2015</v>
      </c>
      <c r="C20" s="29" t="s">
        <v>22</v>
      </c>
      <c r="D20" s="28" t="s">
        <v>114</v>
      </c>
      <c r="E20" s="29" t="s">
        <v>19</v>
      </c>
      <c r="F20" s="29" t="s">
        <v>44</v>
      </c>
      <c r="G20" s="66">
        <v>42309</v>
      </c>
      <c r="H20" s="66" t="s">
        <v>236</v>
      </c>
      <c r="I20" s="67" t="s">
        <v>252</v>
      </c>
      <c r="J20" s="71">
        <v>42403</v>
      </c>
      <c r="K20" s="77" t="s">
        <v>253</v>
      </c>
      <c r="L20" s="26">
        <v>23350000</v>
      </c>
      <c r="M20" s="26">
        <v>23326650</v>
      </c>
      <c r="N20" s="27">
        <v>23326650</v>
      </c>
      <c r="O20" s="26">
        <v>23326628.359999999</v>
      </c>
      <c r="P20" s="27">
        <v>21537292.600000001</v>
      </c>
      <c r="Q20" s="79">
        <v>21537292.600000001</v>
      </c>
      <c r="R20" s="27">
        <v>21537292.600000001</v>
      </c>
      <c r="S20" s="10">
        <v>1</v>
      </c>
      <c r="T20" s="10">
        <f t="shared" si="0"/>
        <v>0.92329213925025222</v>
      </c>
      <c r="U20" s="10"/>
      <c r="V20" s="29" t="s">
        <v>115</v>
      </c>
      <c r="W20" s="29" t="s">
        <v>92</v>
      </c>
      <c r="X20" s="25" t="s">
        <v>120</v>
      </c>
      <c r="Y20" s="25">
        <v>70086628595</v>
      </c>
      <c r="Z20" s="25" t="s">
        <v>118</v>
      </c>
      <c r="AA20" s="30" t="s">
        <v>119</v>
      </c>
      <c r="AB20" s="9">
        <v>257.41000000000003</v>
      </c>
      <c r="AC20" s="9"/>
      <c r="AD20" s="9">
        <v>6998252.4100000001</v>
      </c>
      <c r="AE20" s="25"/>
      <c r="AF20" s="23"/>
      <c r="AG20" s="23" t="e">
        <f>#REF!-#REF!</f>
        <v>#REF!</v>
      </c>
      <c r="AH20" s="26"/>
      <c r="AI20" s="26"/>
      <c r="AJ20" s="26">
        <v>0</v>
      </c>
      <c r="AK20" s="26"/>
      <c r="AL20" s="12"/>
      <c r="AM20" s="13"/>
      <c r="AN20" s="13"/>
      <c r="AO20" s="13"/>
      <c r="AP20" s="13"/>
      <c r="AQ20" s="13"/>
      <c r="AR20" s="13"/>
      <c r="AS20" s="13"/>
      <c r="AT20" s="13"/>
    </row>
    <row r="21" spans="1:46" s="6" customFormat="1" ht="72" customHeight="1" x14ac:dyDescent="0.25">
      <c r="A21" s="24" t="s">
        <v>32</v>
      </c>
      <c r="B21" s="14">
        <v>2015</v>
      </c>
      <c r="C21" s="14" t="s">
        <v>30</v>
      </c>
      <c r="D21" s="16" t="s">
        <v>58</v>
      </c>
      <c r="E21" s="14" t="s">
        <v>19</v>
      </c>
      <c r="F21" s="29" t="s">
        <v>44</v>
      </c>
      <c r="G21" s="73" t="s">
        <v>227</v>
      </c>
      <c r="H21" s="74">
        <v>42614</v>
      </c>
      <c r="I21" s="74" t="s">
        <v>237</v>
      </c>
      <c r="J21" s="75">
        <v>42403</v>
      </c>
      <c r="K21" s="78" t="s">
        <v>254</v>
      </c>
      <c r="L21" s="17">
        <v>8151266.0199999996</v>
      </c>
      <c r="M21" s="17">
        <v>8143114.75</v>
      </c>
      <c r="N21" s="26">
        <v>8143114.75</v>
      </c>
      <c r="O21" s="26">
        <v>8143114.75</v>
      </c>
      <c r="P21" s="27">
        <v>8143114.6699999999</v>
      </c>
      <c r="Q21" s="27">
        <v>8143114.6699999999</v>
      </c>
      <c r="R21" s="27">
        <v>8143114.6699999999</v>
      </c>
      <c r="S21" s="10">
        <v>1</v>
      </c>
      <c r="T21" s="10">
        <f t="shared" ref="T21:T26" si="1">+R21/O21</f>
        <v>0.99999999017574936</v>
      </c>
      <c r="U21" s="10"/>
      <c r="V21" s="29" t="s">
        <v>103</v>
      </c>
      <c r="W21" s="29" t="s">
        <v>104</v>
      </c>
      <c r="X21" s="14" t="s">
        <v>120</v>
      </c>
      <c r="Y21" s="30" t="s">
        <v>152</v>
      </c>
      <c r="Z21" s="14" t="s">
        <v>122</v>
      </c>
      <c r="AA21" s="30" t="s">
        <v>153</v>
      </c>
      <c r="AB21" s="9">
        <v>1736.06</v>
      </c>
      <c r="AC21" s="9"/>
      <c r="AD21" s="9">
        <v>2619256.2200000002</v>
      </c>
      <c r="AE21" s="14"/>
      <c r="AF21" s="23" t="e">
        <f>#REF!-#REF!</f>
        <v>#REF!</v>
      </c>
      <c r="AG21" s="23" t="e">
        <f>#REF!-#REF!</f>
        <v>#REF!</v>
      </c>
      <c r="AH21" s="17"/>
      <c r="AI21" s="17"/>
      <c r="AJ21" s="17">
        <v>581952.44899999909</v>
      </c>
      <c r="AK21" s="17"/>
      <c r="AL21" s="12"/>
      <c r="AM21" s="13" t="s">
        <v>73</v>
      </c>
      <c r="AN21" s="13"/>
      <c r="AO21" s="13"/>
      <c r="AP21" s="13"/>
      <c r="AQ21" s="13"/>
      <c r="AR21" s="13"/>
      <c r="AS21" s="13"/>
      <c r="AT21" s="13"/>
    </row>
    <row r="22" spans="1:46" s="6" customFormat="1" ht="63" customHeight="1" x14ac:dyDescent="0.25">
      <c r="A22" s="18" t="s">
        <v>32</v>
      </c>
      <c r="B22" s="14">
        <v>2015</v>
      </c>
      <c r="C22" s="14" t="s">
        <v>46</v>
      </c>
      <c r="D22" s="16" t="s">
        <v>59</v>
      </c>
      <c r="E22" s="14" t="s">
        <v>42</v>
      </c>
      <c r="F22" s="29" t="s">
        <v>44</v>
      </c>
      <c r="G22" s="70" t="s">
        <v>227</v>
      </c>
      <c r="H22" s="59">
        <v>42644</v>
      </c>
      <c r="I22" s="74" t="s">
        <v>238</v>
      </c>
      <c r="J22" s="71">
        <v>42403</v>
      </c>
      <c r="K22" s="71">
        <v>42552</v>
      </c>
      <c r="L22" s="17">
        <v>1356377.94</v>
      </c>
      <c r="M22" s="17">
        <v>1355021.56</v>
      </c>
      <c r="N22" s="26">
        <v>1355021.56</v>
      </c>
      <c r="O22" s="26">
        <v>1355021.56</v>
      </c>
      <c r="P22" s="27">
        <f>'[1]FONMETRO 2015'!$M$20</f>
        <v>1355021.56</v>
      </c>
      <c r="Q22" s="79">
        <f>'[1]FONMETRO 2015'!$M$20</f>
        <v>1355021.56</v>
      </c>
      <c r="R22" s="27">
        <f>'[1]FONMETRO 2015'!$M$20</f>
        <v>1355021.56</v>
      </c>
      <c r="S22" s="10">
        <v>1</v>
      </c>
      <c r="T22" s="10">
        <f t="shared" si="1"/>
        <v>1</v>
      </c>
      <c r="U22" s="10"/>
      <c r="V22" s="29" t="s">
        <v>105</v>
      </c>
      <c r="W22" s="29" t="s">
        <v>104</v>
      </c>
      <c r="X22" s="14" t="s">
        <v>120</v>
      </c>
      <c r="Y22" s="30" t="s">
        <v>148</v>
      </c>
      <c r="Z22" s="14" t="s">
        <v>122</v>
      </c>
      <c r="AA22" s="30" t="s">
        <v>149</v>
      </c>
      <c r="AB22" s="9">
        <v>0</v>
      </c>
      <c r="AC22" s="9"/>
      <c r="AD22" s="9">
        <v>449550</v>
      </c>
      <c r="AE22" s="14"/>
      <c r="AF22" s="23" t="e">
        <f>#REF!-#REF!</f>
        <v>#REF!</v>
      </c>
      <c r="AG22" s="23" t="e">
        <f>#REF!-#REF!</f>
        <v>#REF!</v>
      </c>
      <c r="AH22" s="17"/>
      <c r="AI22" s="17"/>
      <c r="AJ22" s="17">
        <v>143478.43999999994</v>
      </c>
      <c r="AK22" s="17"/>
      <c r="AL22" s="12"/>
      <c r="AM22" s="13" t="s">
        <v>73</v>
      </c>
      <c r="AN22" s="13"/>
      <c r="AO22" s="13"/>
      <c r="AP22" s="13"/>
      <c r="AQ22" s="13"/>
      <c r="AR22" s="13"/>
      <c r="AS22" s="13"/>
      <c r="AT22" s="13"/>
    </row>
    <row r="23" spans="1:46" s="6" customFormat="1" ht="83.25" customHeight="1" x14ac:dyDescent="0.25">
      <c r="A23" s="18" t="s">
        <v>32</v>
      </c>
      <c r="B23" s="14">
        <v>2015</v>
      </c>
      <c r="C23" s="14" t="s">
        <v>34</v>
      </c>
      <c r="D23" s="16" t="s">
        <v>60</v>
      </c>
      <c r="E23" s="14" t="s">
        <v>19</v>
      </c>
      <c r="F23" s="29" t="s">
        <v>44</v>
      </c>
      <c r="G23" s="70" t="s">
        <v>227</v>
      </c>
      <c r="H23" s="70">
        <v>42674</v>
      </c>
      <c r="I23" s="74" t="s">
        <v>239</v>
      </c>
      <c r="J23" s="71">
        <v>42369</v>
      </c>
      <c r="K23" s="64" t="s">
        <v>240</v>
      </c>
      <c r="L23" s="17">
        <v>11526543.939999999</v>
      </c>
      <c r="M23" s="17">
        <v>11515017.4</v>
      </c>
      <c r="N23" s="15">
        <v>11515017.4</v>
      </c>
      <c r="O23" s="26">
        <v>11514671.93</v>
      </c>
      <c r="P23" s="27">
        <v>11460345.5</v>
      </c>
      <c r="Q23" s="27">
        <v>11460345.5</v>
      </c>
      <c r="R23" s="27">
        <v>11460345.5</v>
      </c>
      <c r="S23" s="10">
        <v>1</v>
      </c>
      <c r="T23" s="10">
        <f t="shared" si="1"/>
        <v>0.99528198195048356</v>
      </c>
      <c r="U23" s="10"/>
      <c r="V23" s="29" t="s">
        <v>106</v>
      </c>
      <c r="W23" s="29" t="s">
        <v>34</v>
      </c>
      <c r="X23" s="14" t="s">
        <v>120</v>
      </c>
      <c r="Y23" s="30" t="s">
        <v>150</v>
      </c>
      <c r="Z23" s="14" t="s">
        <v>122</v>
      </c>
      <c r="AA23" s="30" t="s">
        <v>151</v>
      </c>
      <c r="AB23" s="9">
        <v>1051.97</v>
      </c>
      <c r="AC23" s="9"/>
      <c r="AD23" s="9">
        <v>2538799.1800000002</v>
      </c>
      <c r="AE23" s="14"/>
      <c r="AF23" s="23" t="e">
        <f>#REF!-#REF!</f>
        <v>#REF!</v>
      </c>
      <c r="AG23" s="23" t="e">
        <f>#REF!-#REF!</f>
        <v>#REF!</v>
      </c>
      <c r="AH23" s="17"/>
      <c r="AI23" s="17"/>
      <c r="AJ23" s="17">
        <v>1787157.375</v>
      </c>
      <c r="AK23" s="17"/>
      <c r="AL23" s="12"/>
      <c r="AM23" s="13" t="s">
        <v>73</v>
      </c>
      <c r="AN23" s="13"/>
      <c r="AO23" s="13"/>
      <c r="AP23" s="13"/>
      <c r="AQ23" s="13"/>
      <c r="AR23" s="13"/>
      <c r="AS23" s="13"/>
      <c r="AT23" s="13"/>
    </row>
    <row r="24" spans="1:46" s="6" customFormat="1" ht="45" customHeight="1" x14ac:dyDescent="0.25">
      <c r="A24" s="18" t="s">
        <v>32</v>
      </c>
      <c r="B24" s="14">
        <v>2015</v>
      </c>
      <c r="C24" s="14" t="s">
        <v>31</v>
      </c>
      <c r="D24" s="16" t="s">
        <v>61</v>
      </c>
      <c r="E24" s="14" t="s">
        <v>19</v>
      </c>
      <c r="F24" s="29" t="s">
        <v>44</v>
      </c>
      <c r="G24" s="70" t="s">
        <v>227</v>
      </c>
      <c r="H24" s="70">
        <v>42614</v>
      </c>
      <c r="I24" s="63" t="s">
        <v>241</v>
      </c>
      <c r="J24" s="71">
        <v>42382</v>
      </c>
      <c r="K24" s="71">
        <v>42552</v>
      </c>
      <c r="L24" s="17">
        <v>7667238.0999999996</v>
      </c>
      <c r="M24" s="17">
        <v>7659570.8600000003</v>
      </c>
      <c r="N24" s="26">
        <v>7659570.8600000003</v>
      </c>
      <c r="O24" s="26">
        <v>7659570.8600000003</v>
      </c>
      <c r="P24" s="27">
        <v>7499771.9000000004</v>
      </c>
      <c r="Q24" s="27">
        <v>7499771.9000000004</v>
      </c>
      <c r="R24" s="27">
        <v>7499771.9000000004</v>
      </c>
      <c r="S24" s="10">
        <v>1</v>
      </c>
      <c r="T24" s="10">
        <f t="shared" si="1"/>
        <v>0.97913734817253195</v>
      </c>
      <c r="U24" s="10"/>
      <c r="V24" s="29" t="s">
        <v>107</v>
      </c>
      <c r="W24" s="29" t="s">
        <v>31</v>
      </c>
      <c r="X24" s="14" t="s">
        <v>120</v>
      </c>
      <c r="Y24" s="30" t="s">
        <v>146</v>
      </c>
      <c r="Z24" s="14" t="s">
        <v>122</v>
      </c>
      <c r="AA24" s="30" t="s">
        <v>147</v>
      </c>
      <c r="AB24" s="9">
        <v>0</v>
      </c>
      <c r="AC24" s="9"/>
      <c r="AD24" s="9">
        <v>2997000</v>
      </c>
      <c r="AE24" s="14"/>
      <c r="AF24" s="23" t="e">
        <f>#REF!-#REF!</f>
        <v>#REF!</v>
      </c>
      <c r="AG24" s="23" t="e">
        <f>#REF!-#REF!</f>
        <v>#REF!</v>
      </c>
      <c r="AH24" s="17"/>
      <c r="AI24" s="17"/>
      <c r="AJ24" s="17">
        <v>2330429.1399999997</v>
      </c>
      <c r="AK24" s="17"/>
      <c r="AL24" s="12"/>
      <c r="AM24" s="13" t="s">
        <v>73</v>
      </c>
      <c r="AN24" s="13"/>
      <c r="AO24" s="13"/>
      <c r="AP24" s="13"/>
      <c r="AQ24" s="13"/>
      <c r="AR24" s="13"/>
      <c r="AS24" s="13"/>
      <c r="AT24" s="13"/>
    </row>
    <row r="25" spans="1:46" s="6" customFormat="1" ht="75" customHeight="1" x14ac:dyDescent="0.25">
      <c r="A25" s="18" t="s">
        <v>36</v>
      </c>
      <c r="B25" s="14">
        <v>2015</v>
      </c>
      <c r="C25" s="14" t="s">
        <v>64</v>
      </c>
      <c r="D25" s="16" t="s">
        <v>62</v>
      </c>
      <c r="E25" s="14" t="s">
        <v>19</v>
      </c>
      <c r="F25" s="29" t="s">
        <v>44</v>
      </c>
      <c r="G25" s="66" t="s">
        <v>227</v>
      </c>
      <c r="H25" s="66" t="s">
        <v>242</v>
      </c>
      <c r="I25" s="67" t="s">
        <v>245</v>
      </c>
      <c r="J25" s="68" t="s">
        <v>243</v>
      </c>
      <c r="K25" s="76" t="s">
        <v>246</v>
      </c>
      <c r="L25" s="17">
        <v>9847623.1231231224</v>
      </c>
      <c r="M25" s="17">
        <v>9837775.5</v>
      </c>
      <c r="N25" s="26">
        <v>9837775.5</v>
      </c>
      <c r="O25" s="26">
        <v>9837775.4800000004</v>
      </c>
      <c r="P25" s="27">
        <f>'[1]FONMETRO 2015'!$M$21</f>
        <v>9784495.5</v>
      </c>
      <c r="Q25" s="79">
        <f>'[1]FONMETRO 2015'!$M$21</f>
        <v>9784495.5</v>
      </c>
      <c r="R25" s="27">
        <f>'[1]FONMETRO 2015'!$M$21</f>
        <v>9784495.5</v>
      </c>
      <c r="S25" s="10">
        <v>0.98899999999999999</v>
      </c>
      <c r="T25" s="10">
        <f t="shared" si="1"/>
        <v>0.99458414352834967</v>
      </c>
      <c r="U25" s="10"/>
      <c r="V25" s="29" t="s">
        <v>108</v>
      </c>
      <c r="W25" s="29" t="s">
        <v>64</v>
      </c>
      <c r="X25" s="14" t="s">
        <v>120</v>
      </c>
      <c r="Y25" s="30" t="s">
        <v>156</v>
      </c>
      <c r="Z25" s="14" t="s">
        <v>122</v>
      </c>
      <c r="AA25" s="30" t="s">
        <v>157</v>
      </c>
      <c r="AB25" s="9">
        <v>0</v>
      </c>
      <c r="AC25" s="9"/>
      <c r="AD25" s="9">
        <v>2903103.99</v>
      </c>
      <c r="AE25" s="14"/>
      <c r="AF25" s="23" t="e">
        <f>#REF!-#REF!</f>
        <v>#REF!</v>
      </c>
      <c r="AG25" s="23" t="e">
        <f>#REF!-#REF!</f>
        <v>#REF!</v>
      </c>
      <c r="AH25" s="17"/>
      <c r="AI25" s="17"/>
      <c r="AJ25" s="17">
        <v>1009344.6600000001</v>
      </c>
      <c r="AK25" s="17"/>
      <c r="AL25" s="12"/>
      <c r="AM25" s="13" t="s">
        <v>73</v>
      </c>
      <c r="AN25" s="13"/>
      <c r="AO25" s="13"/>
      <c r="AP25" s="13"/>
      <c r="AQ25" s="13"/>
      <c r="AR25" s="13"/>
      <c r="AS25" s="13"/>
      <c r="AT25" s="13"/>
    </row>
    <row r="26" spans="1:46" s="6" customFormat="1" ht="75" customHeight="1" x14ac:dyDescent="0.25">
      <c r="A26" s="18" t="s">
        <v>36</v>
      </c>
      <c r="B26" s="14">
        <v>2015</v>
      </c>
      <c r="C26" s="14" t="s">
        <v>64</v>
      </c>
      <c r="D26" s="16" t="s">
        <v>63</v>
      </c>
      <c r="E26" s="14" t="s">
        <v>23</v>
      </c>
      <c r="F26" s="29" t="s">
        <v>44</v>
      </c>
      <c r="G26" s="70" t="s">
        <v>227</v>
      </c>
      <c r="H26" s="70" t="s">
        <v>244</v>
      </c>
      <c r="I26" s="63" t="s">
        <v>249</v>
      </c>
      <c r="J26" s="64" t="s">
        <v>247</v>
      </c>
      <c r="K26" s="64" t="s">
        <v>248</v>
      </c>
      <c r="L26" s="17">
        <v>915410.88088088087</v>
      </c>
      <c r="M26" s="17">
        <v>914495.47</v>
      </c>
      <c r="N26" s="26">
        <v>914495.47</v>
      </c>
      <c r="O26" s="26">
        <v>914495.47</v>
      </c>
      <c r="P26" s="27">
        <v>914495.47</v>
      </c>
      <c r="Q26" s="27">
        <v>914495.47</v>
      </c>
      <c r="R26" s="27">
        <v>914495.47</v>
      </c>
      <c r="S26" s="10">
        <v>1</v>
      </c>
      <c r="T26" s="10">
        <f t="shared" si="1"/>
        <v>1</v>
      </c>
      <c r="U26" s="10"/>
      <c r="V26" s="29" t="s">
        <v>109</v>
      </c>
      <c r="W26" s="29" t="s">
        <v>64</v>
      </c>
      <c r="X26" s="14" t="s">
        <v>120</v>
      </c>
      <c r="Y26" s="30" t="s">
        <v>154</v>
      </c>
      <c r="Z26" s="14" t="s">
        <v>122</v>
      </c>
      <c r="AA26" s="30" t="s">
        <v>155</v>
      </c>
      <c r="AB26" s="9">
        <v>0</v>
      </c>
      <c r="AC26" s="9"/>
      <c r="AD26" s="9">
        <v>537628.84</v>
      </c>
      <c r="AE26" s="14"/>
      <c r="AF26" s="23" t="e">
        <f>#REF!-#REF!</f>
        <v>#REF!</v>
      </c>
      <c r="AG26" s="23" t="e">
        <f>#REF!-#REF!</f>
        <v>#REF!</v>
      </c>
      <c r="AH26" s="17"/>
      <c r="AI26" s="17"/>
      <c r="AJ26" s="17">
        <v>160762.196</v>
      </c>
      <c r="AK26" s="17"/>
      <c r="AL26" s="12"/>
      <c r="AM26" s="13" t="s">
        <v>73</v>
      </c>
      <c r="AN26" s="13"/>
      <c r="AO26" s="13"/>
      <c r="AP26" s="13"/>
      <c r="AQ26" s="13"/>
      <c r="AR26" s="13"/>
      <c r="AS26" s="13"/>
      <c r="AT26" s="13"/>
    </row>
    <row r="27" spans="1:46" s="6" customFormat="1" ht="75.75" customHeight="1" x14ac:dyDescent="0.25">
      <c r="A27" s="18" t="s">
        <v>33</v>
      </c>
      <c r="B27" s="14">
        <v>2015</v>
      </c>
      <c r="C27" s="14" t="s">
        <v>29</v>
      </c>
      <c r="D27" s="16" t="s">
        <v>66</v>
      </c>
      <c r="E27" s="14" t="s">
        <v>19</v>
      </c>
      <c r="F27" s="29" t="s">
        <v>28</v>
      </c>
      <c r="G27" s="29"/>
      <c r="H27" s="29"/>
      <c r="I27" s="29"/>
      <c r="J27" s="29"/>
      <c r="K27" s="29"/>
      <c r="L27" s="26">
        <v>6884284</v>
      </c>
      <c r="M27" s="17">
        <v>6877399.7199999997</v>
      </c>
      <c r="N27" s="26">
        <v>6877399.7199999997</v>
      </c>
      <c r="O27" s="17">
        <v>6797303.2800000003</v>
      </c>
      <c r="P27" s="27">
        <v>6702615.8600000003</v>
      </c>
      <c r="Q27" s="27">
        <v>6702615.8600000003</v>
      </c>
      <c r="R27" s="26">
        <v>6702615.8600000003</v>
      </c>
      <c r="S27" s="38">
        <v>1</v>
      </c>
      <c r="T27" s="10">
        <v>1</v>
      </c>
      <c r="U27" s="10"/>
      <c r="V27" s="29" t="s">
        <v>110</v>
      </c>
      <c r="W27" s="29" t="s">
        <v>111</v>
      </c>
      <c r="X27" s="14"/>
      <c r="Y27" s="14"/>
      <c r="Z27" s="14"/>
      <c r="AA27" s="14"/>
      <c r="AB27" s="9"/>
      <c r="AC27" s="9"/>
      <c r="AD27" s="9"/>
      <c r="AE27" s="14" t="s">
        <v>48</v>
      </c>
      <c r="AF27" s="23" t="e">
        <f>#REF!-#REF!</f>
        <v>#REF!</v>
      </c>
      <c r="AG27" s="23" t="e">
        <f>#REF!-#REF!</f>
        <v>#REF!</v>
      </c>
      <c r="AH27" s="17"/>
      <c r="AI27" s="17"/>
      <c r="AJ27" s="17"/>
      <c r="AK27" s="17"/>
      <c r="AL27" s="13" t="s">
        <v>72</v>
      </c>
      <c r="AM27" s="13" t="s">
        <v>72</v>
      </c>
      <c r="AN27" s="19"/>
      <c r="AO27" s="19" t="s">
        <v>91</v>
      </c>
      <c r="AP27" s="13"/>
      <c r="AQ27" s="13"/>
      <c r="AR27" s="13"/>
      <c r="AS27" s="13"/>
      <c r="AT27" s="13"/>
    </row>
    <row r="28" spans="1:46" s="6" customFormat="1" ht="64.5" customHeight="1" x14ac:dyDescent="0.25">
      <c r="A28" s="18" t="s">
        <v>33</v>
      </c>
      <c r="B28" s="14">
        <v>2015</v>
      </c>
      <c r="C28" s="14" t="s">
        <v>29</v>
      </c>
      <c r="D28" s="16" t="s">
        <v>70</v>
      </c>
      <c r="E28" s="14" t="s">
        <v>23</v>
      </c>
      <c r="F28" s="29" t="s">
        <v>28</v>
      </c>
      <c r="G28" s="29"/>
      <c r="H28" s="29"/>
      <c r="I28" s="29"/>
      <c r="J28" s="29"/>
      <c r="K28" s="29"/>
      <c r="L28" s="17">
        <v>1500000</v>
      </c>
      <c r="M28" s="17">
        <v>1498500</v>
      </c>
      <c r="N28" s="15">
        <v>1498500</v>
      </c>
      <c r="O28" s="17">
        <v>1497112.09</v>
      </c>
      <c r="P28" s="27">
        <v>1497112.09</v>
      </c>
      <c r="Q28" s="27">
        <v>1497112.09</v>
      </c>
      <c r="R28" s="26">
        <v>1497112.09</v>
      </c>
      <c r="S28" s="38">
        <v>1</v>
      </c>
      <c r="T28" s="10">
        <v>1</v>
      </c>
      <c r="U28" s="10"/>
      <c r="V28" s="29" t="s">
        <v>112</v>
      </c>
      <c r="W28" s="29" t="s">
        <v>111</v>
      </c>
      <c r="X28" s="14"/>
      <c r="Y28" s="14"/>
      <c r="Z28" s="14"/>
      <c r="AA28" s="14"/>
      <c r="AB28" s="9"/>
      <c r="AC28" s="9"/>
      <c r="AD28" s="9"/>
      <c r="AE28" s="14" t="s">
        <v>48</v>
      </c>
      <c r="AF28" s="23" t="e">
        <f>#REF!-#REF!</f>
        <v>#REF!</v>
      </c>
      <c r="AG28" s="23" t="e">
        <f>#REF!-#REF!</f>
        <v>#REF!</v>
      </c>
      <c r="AH28" s="17"/>
      <c r="AI28" s="17"/>
      <c r="AJ28" s="17"/>
      <c r="AK28" s="17"/>
      <c r="AL28" s="13" t="s">
        <v>73</v>
      </c>
      <c r="AM28" s="13" t="s">
        <v>88</v>
      </c>
      <c r="AN28" s="19" t="s">
        <v>80</v>
      </c>
      <c r="AO28" s="13" t="s">
        <v>27</v>
      </c>
      <c r="AP28" s="13"/>
      <c r="AQ28" s="13"/>
      <c r="AR28" s="13"/>
      <c r="AS28" s="13"/>
      <c r="AT28" s="13"/>
    </row>
    <row r="29" spans="1:46" s="6" customFormat="1" ht="45" customHeight="1" x14ac:dyDescent="0.25">
      <c r="A29" s="18" t="s">
        <v>33</v>
      </c>
      <c r="B29" s="14">
        <v>2015</v>
      </c>
      <c r="C29" s="14" t="s">
        <v>29</v>
      </c>
      <c r="D29" s="16" t="s">
        <v>67</v>
      </c>
      <c r="E29" s="14" t="s">
        <v>42</v>
      </c>
      <c r="F29" s="14" t="s">
        <v>27</v>
      </c>
      <c r="G29" s="29"/>
      <c r="H29" s="29"/>
      <c r="I29" s="29"/>
      <c r="J29" s="29"/>
      <c r="K29" s="29"/>
      <c r="L29" s="17">
        <v>400000</v>
      </c>
      <c r="M29" s="17">
        <v>399600</v>
      </c>
      <c r="N29" s="15">
        <v>399600</v>
      </c>
      <c r="O29" s="17">
        <v>389936.24</v>
      </c>
      <c r="P29" s="27">
        <v>389936.24</v>
      </c>
      <c r="Q29" s="27">
        <v>389936.24</v>
      </c>
      <c r="R29" s="26">
        <v>389936.24</v>
      </c>
      <c r="S29" s="10">
        <v>1</v>
      </c>
      <c r="T29" s="10">
        <v>1</v>
      </c>
      <c r="U29" s="10"/>
      <c r="V29" s="29" t="s">
        <v>113</v>
      </c>
      <c r="W29" s="29" t="s">
        <v>111</v>
      </c>
      <c r="X29" s="14" t="s">
        <v>45</v>
      </c>
      <c r="Y29" s="11" t="s">
        <v>68</v>
      </c>
      <c r="Z29" s="14" t="s">
        <v>69</v>
      </c>
      <c r="AA29" s="14"/>
      <c r="AB29" s="9">
        <v>204.35</v>
      </c>
      <c r="AC29" s="9"/>
      <c r="AD29" s="9">
        <v>200206.35</v>
      </c>
      <c r="AE29" s="14" t="s">
        <v>48</v>
      </c>
      <c r="AF29" s="23" t="e">
        <f>#REF!-#REF!</f>
        <v>#REF!</v>
      </c>
      <c r="AG29" s="23" t="e">
        <f>#REF!-#REF!</f>
        <v>#REF!</v>
      </c>
      <c r="AH29" s="17"/>
      <c r="AI29" s="17"/>
      <c r="AJ29" s="17"/>
      <c r="AK29" s="17"/>
      <c r="AL29" s="13" t="s">
        <v>72</v>
      </c>
      <c r="AM29" s="13" t="s">
        <v>72</v>
      </c>
      <c r="AN29" s="19" t="s">
        <v>87</v>
      </c>
      <c r="AO29" s="13"/>
      <c r="AP29" s="13" t="s">
        <v>86</v>
      </c>
      <c r="AQ29" s="13" t="s">
        <v>86</v>
      </c>
      <c r="AR29" s="13" t="s">
        <v>86</v>
      </c>
      <c r="AS29" s="13"/>
      <c r="AT29" s="13"/>
    </row>
    <row r="30" spans="1:46" s="39" customFormat="1" ht="45" customHeight="1" x14ac:dyDescent="0.25">
      <c r="A30" s="40" t="s">
        <v>168</v>
      </c>
      <c r="B30" s="44">
        <v>2016</v>
      </c>
      <c r="C30" s="44" t="s">
        <v>169</v>
      </c>
      <c r="D30" s="40" t="s">
        <v>170</v>
      </c>
      <c r="E30" s="44" t="s">
        <v>23</v>
      </c>
      <c r="F30" s="107" t="s">
        <v>169</v>
      </c>
      <c r="G30" s="45"/>
      <c r="H30" s="45"/>
      <c r="I30" s="45"/>
      <c r="J30" s="45"/>
      <c r="K30" s="45"/>
      <c r="L30" s="42">
        <v>599971.97</v>
      </c>
      <c r="M30" s="42">
        <v>599372</v>
      </c>
      <c r="N30" s="42">
        <v>599372</v>
      </c>
      <c r="O30" s="42">
        <v>599372</v>
      </c>
      <c r="P30" s="42">
        <v>330720.59999999998</v>
      </c>
      <c r="Q30" s="42">
        <v>0</v>
      </c>
      <c r="R30" s="42">
        <v>0</v>
      </c>
      <c r="S30" s="10">
        <v>0.7</v>
      </c>
      <c r="T30" s="10">
        <f>+P30/O30</f>
        <v>0.55177852819284179</v>
      </c>
      <c r="U30" s="41"/>
      <c r="V30" s="44" t="s">
        <v>198</v>
      </c>
      <c r="W30" s="44" t="s">
        <v>197</v>
      </c>
    </row>
    <row r="31" spans="1:46" s="39" customFormat="1" ht="45" customHeight="1" x14ac:dyDescent="0.25">
      <c r="A31" s="41" t="s">
        <v>168</v>
      </c>
      <c r="B31" s="43">
        <v>2016</v>
      </c>
      <c r="C31" s="43" t="s">
        <v>169</v>
      </c>
      <c r="D31" s="41" t="s">
        <v>171</v>
      </c>
      <c r="E31" s="43" t="s">
        <v>23</v>
      </c>
      <c r="F31" s="44" t="s">
        <v>169</v>
      </c>
      <c r="G31" s="43"/>
      <c r="H31" s="43"/>
      <c r="I31" s="43"/>
      <c r="J31" s="43"/>
      <c r="K31" s="43"/>
      <c r="L31" s="42">
        <v>449717.72</v>
      </c>
      <c r="M31" s="42">
        <v>449268</v>
      </c>
      <c r="N31" s="42">
        <v>449268</v>
      </c>
      <c r="O31" s="42">
        <v>449268</v>
      </c>
      <c r="P31" s="42">
        <v>311190.59999999998</v>
      </c>
      <c r="Q31" s="42">
        <v>0</v>
      </c>
      <c r="R31" s="42">
        <v>0</v>
      </c>
      <c r="S31" s="10">
        <v>0.75</v>
      </c>
      <c r="T31" s="10">
        <f t="shared" ref="T31:T48" si="2">+P31/O31</f>
        <v>0.69266139587061615</v>
      </c>
      <c r="U31" s="41"/>
      <c r="V31" s="44" t="s">
        <v>199</v>
      </c>
      <c r="W31" s="44" t="s">
        <v>197</v>
      </c>
    </row>
    <row r="32" spans="1:46" s="39" customFormat="1" ht="45" customHeight="1" x14ac:dyDescent="0.25">
      <c r="A32" s="41" t="s">
        <v>168</v>
      </c>
      <c r="B32" s="43">
        <v>2016</v>
      </c>
      <c r="C32" s="43" t="s">
        <v>172</v>
      </c>
      <c r="D32" s="41" t="s">
        <v>173</v>
      </c>
      <c r="E32" s="43" t="s">
        <v>19</v>
      </c>
      <c r="F32" s="80" t="s">
        <v>172</v>
      </c>
      <c r="G32" s="46"/>
      <c r="H32" s="46"/>
      <c r="I32" s="46"/>
      <c r="J32" s="46"/>
      <c r="K32" s="46"/>
      <c r="L32" s="42">
        <v>24997391.73</v>
      </c>
      <c r="M32" s="42">
        <v>23724090.030000001</v>
      </c>
      <c r="N32" s="42">
        <v>23724090.030000001</v>
      </c>
      <c r="O32" s="42">
        <v>23724090.030000001</v>
      </c>
      <c r="P32" s="42">
        <v>7935659.1500000004</v>
      </c>
      <c r="Q32" s="42">
        <v>0</v>
      </c>
      <c r="R32" s="42">
        <v>0</v>
      </c>
      <c r="S32" s="10">
        <v>0.39</v>
      </c>
      <c r="T32" s="10">
        <f t="shared" si="2"/>
        <v>0.33449793606267142</v>
      </c>
      <c r="U32" s="41"/>
      <c r="V32" s="44" t="s">
        <v>201</v>
      </c>
      <c r="W32" s="44" t="s">
        <v>25</v>
      </c>
    </row>
    <row r="33" spans="1:23" s="39" customFormat="1" ht="45" customHeight="1" x14ac:dyDescent="0.25">
      <c r="A33" s="41" t="s">
        <v>168</v>
      </c>
      <c r="B33" s="43">
        <v>2016</v>
      </c>
      <c r="C33" s="43" t="s">
        <v>172</v>
      </c>
      <c r="D33" s="41" t="s">
        <v>174</v>
      </c>
      <c r="E33" s="43" t="s">
        <v>19</v>
      </c>
      <c r="F33" s="80" t="s">
        <v>172</v>
      </c>
      <c r="G33" s="46"/>
      <c r="H33" s="46"/>
      <c r="I33" s="46"/>
      <c r="J33" s="46"/>
      <c r="K33" s="46"/>
      <c r="L33" s="42">
        <v>12000000</v>
      </c>
      <c r="M33" s="42">
        <v>11978350.539999999</v>
      </c>
      <c r="N33" s="42">
        <v>11978350.539999999</v>
      </c>
      <c r="O33" s="42">
        <v>11978350.539999999</v>
      </c>
      <c r="P33" s="42">
        <v>905925.15</v>
      </c>
      <c r="Q33" s="42">
        <v>0</v>
      </c>
      <c r="R33" s="42">
        <v>0</v>
      </c>
      <c r="S33" s="10">
        <v>0.5</v>
      </c>
      <c r="T33" s="10">
        <f t="shared" si="2"/>
        <v>7.5630208597986151E-2</v>
      </c>
      <c r="U33" s="41"/>
      <c r="V33" s="44" t="s">
        <v>200</v>
      </c>
      <c r="W33" s="44" t="s">
        <v>25</v>
      </c>
    </row>
    <row r="34" spans="1:23" s="39" customFormat="1" ht="45" customHeight="1" x14ac:dyDescent="0.25">
      <c r="A34" s="41" t="s">
        <v>168</v>
      </c>
      <c r="B34" s="43">
        <v>2016</v>
      </c>
      <c r="C34" s="43" t="s">
        <v>169</v>
      </c>
      <c r="D34" s="41" t="s">
        <v>175</v>
      </c>
      <c r="E34" s="43" t="s">
        <v>19</v>
      </c>
      <c r="F34" s="80" t="s">
        <v>44</v>
      </c>
      <c r="G34" s="46"/>
      <c r="H34" s="46"/>
      <c r="I34" s="46"/>
      <c r="J34" s="46"/>
      <c r="K34" s="46"/>
      <c r="L34" s="42">
        <v>29316217.760000002</v>
      </c>
      <c r="M34" s="42">
        <v>29286901.539999999</v>
      </c>
      <c r="N34" s="42">
        <v>29286901.539999999</v>
      </c>
      <c r="O34" s="42">
        <v>29286901.542240001</v>
      </c>
      <c r="P34" s="42">
        <v>0</v>
      </c>
      <c r="Q34" s="42">
        <v>0</v>
      </c>
      <c r="R34" s="42">
        <v>0</v>
      </c>
      <c r="S34" s="10">
        <v>0</v>
      </c>
      <c r="T34" s="10">
        <f t="shared" si="2"/>
        <v>0</v>
      </c>
      <c r="U34" s="41"/>
      <c r="V34" s="44" t="s">
        <v>202</v>
      </c>
      <c r="W34" s="44" t="s">
        <v>197</v>
      </c>
    </row>
    <row r="35" spans="1:23" s="39" customFormat="1" ht="45" customHeight="1" x14ac:dyDescent="0.25">
      <c r="A35" s="41" t="s">
        <v>168</v>
      </c>
      <c r="B35" s="44">
        <v>2016</v>
      </c>
      <c r="C35" s="44" t="s">
        <v>21</v>
      </c>
      <c r="D35" s="40" t="s">
        <v>158</v>
      </c>
      <c r="E35" s="43"/>
      <c r="F35" s="46"/>
      <c r="G35" s="46"/>
      <c r="H35" s="46"/>
      <c r="I35" s="46"/>
      <c r="J35" s="46"/>
      <c r="K35" s="46"/>
      <c r="L35" s="42">
        <v>72279569.689999998</v>
      </c>
      <c r="M35" s="42">
        <v>72207290.120000005</v>
      </c>
      <c r="N35" s="42">
        <v>72207290.120000005</v>
      </c>
      <c r="O35" s="42">
        <v>72207290.120000005</v>
      </c>
      <c r="P35" s="42">
        <v>8127883.8300000001</v>
      </c>
      <c r="Q35" s="42"/>
      <c r="R35" s="42"/>
      <c r="S35" s="10">
        <v>0</v>
      </c>
      <c r="T35" s="10">
        <f t="shared" si="2"/>
        <v>0.11256320264189966</v>
      </c>
      <c r="U35" s="41"/>
      <c r="V35" s="80" t="s">
        <v>259</v>
      </c>
      <c r="W35" s="44" t="s">
        <v>21</v>
      </c>
    </row>
    <row r="36" spans="1:23" s="39" customFormat="1" ht="45" customHeight="1" x14ac:dyDescent="0.25">
      <c r="A36" s="41" t="s">
        <v>168</v>
      </c>
      <c r="B36" s="43">
        <v>2016</v>
      </c>
      <c r="C36" s="43" t="s">
        <v>176</v>
      </c>
      <c r="D36" s="41" t="s">
        <v>177</v>
      </c>
      <c r="E36" s="43" t="s">
        <v>19</v>
      </c>
      <c r="F36" s="46" t="s">
        <v>44</v>
      </c>
      <c r="G36" s="46"/>
      <c r="H36" s="46"/>
      <c r="I36" s="46"/>
      <c r="J36" s="46"/>
      <c r="K36" s="46"/>
      <c r="L36" s="42">
        <v>213000000</v>
      </c>
      <c r="M36" s="42">
        <v>212787000</v>
      </c>
      <c r="N36" s="42">
        <v>212787000</v>
      </c>
      <c r="O36" s="42">
        <v>212787000</v>
      </c>
      <c r="P36" s="42">
        <v>0</v>
      </c>
      <c r="Q36" s="42">
        <v>0</v>
      </c>
      <c r="R36" s="42">
        <v>0</v>
      </c>
      <c r="S36" s="10">
        <v>0</v>
      </c>
      <c r="T36" s="10">
        <f t="shared" si="2"/>
        <v>0</v>
      </c>
      <c r="U36" s="41"/>
      <c r="V36" s="44" t="s">
        <v>203</v>
      </c>
      <c r="W36" s="44" t="s">
        <v>166</v>
      </c>
    </row>
    <row r="37" spans="1:23" s="39" customFormat="1" ht="45" customHeight="1" x14ac:dyDescent="0.25">
      <c r="A37" s="41" t="s">
        <v>168</v>
      </c>
      <c r="B37" s="43">
        <v>2016</v>
      </c>
      <c r="C37" s="43" t="s">
        <v>22</v>
      </c>
      <c r="D37" s="41" t="s">
        <v>178</v>
      </c>
      <c r="E37" s="43" t="s">
        <v>23</v>
      </c>
      <c r="F37" s="46" t="s">
        <v>44</v>
      </c>
      <c r="G37" s="46"/>
      <c r="H37" s="46"/>
      <c r="I37" s="46"/>
      <c r="J37" s="46"/>
      <c r="K37" s="46"/>
      <c r="L37" s="42">
        <v>1686365.71</v>
      </c>
      <c r="M37" s="42">
        <v>1684679.3442899999</v>
      </c>
      <c r="N37" s="42">
        <v>673871.73771599995</v>
      </c>
      <c r="O37" s="42">
        <v>1684679.3442899999</v>
      </c>
      <c r="P37" s="42">
        <v>0</v>
      </c>
      <c r="Q37" s="42">
        <v>0</v>
      </c>
      <c r="R37" s="42">
        <v>0</v>
      </c>
      <c r="S37" s="10">
        <v>0</v>
      </c>
      <c r="T37" s="10">
        <f t="shared" si="2"/>
        <v>0</v>
      </c>
      <c r="U37" s="41"/>
      <c r="V37" s="44" t="s">
        <v>204</v>
      </c>
      <c r="W37" s="44" t="s">
        <v>92</v>
      </c>
    </row>
    <row r="38" spans="1:23" s="39" customFormat="1" ht="45" customHeight="1" x14ac:dyDescent="0.25">
      <c r="A38" s="41" t="s">
        <v>168</v>
      </c>
      <c r="B38" s="43">
        <v>2016</v>
      </c>
      <c r="C38" s="43" t="s">
        <v>179</v>
      </c>
      <c r="D38" s="41" t="s">
        <v>180</v>
      </c>
      <c r="E38" s="43" t="s">
        <v>42</v>
      </c>
      <c r="F38" s="80" t="s">
        <v>27</v>
      </c>
      <c r="G38" s="46"/>
      <c r="H38" s="46"/>
      <c r="I38" s="46"/>
      <c r="J38" s="46"/>
      <c r="K38" s="46"/>
      <c r="L38" s="42">
        <v>1500000</v>
      </c>
      <c r="M38" s="42">
        <v>1498500</v>
      </c>
      <c r="N38" s="42">
        <v>1498500</v>
      </c>
      <c r="O38" s="42">
        <v>1125271.53</v>
      </c>
      <c r="P38" s="42">
        <v>0</v>
      </c>
      <c r="Q38" s="42">
        <v>0</v>
      </c>
      <c r="R38" s="42">
        <v>0</v>
      </c>
      <c r="S38" s="10">
        <v>0</v>
      </c>
      <c r="T38" s="10">
        <f t="shared" si="2"/>
        <v>0</v>
      </c>
      <c r="U38" s="41"/>
      <c r="V38" s="44" t="s">
        <v>205</v>
      </c>
      <c r="W38" s="44" t="s">
        <v>197</v>
      </c>
    </row>
    <row r="39" spans="1:23" s="39" customFormat="1" ht="45" customHeight="1" x14ac:dyDescent="0.25">
      <c r="A39" s="41" t="s">
        <v>168</v>
      </c>
      <c r="B39" s="43">
        <v>2016</v>
      </c>
      <c r="C39" s="43" t="s">
        <v>181</v>
      </c>
      <c r="D39" s="41" t="s">
        <v>182</v>
      </c>
      <c r="E39" s="43" t="s">
        <v>42</v>
      </c>
      <c r="F39" s="80" t="s">
        <v>27</v>
      </c>
      <c r="G39" s="46"/>
      <c r="H39" s="46"/>
      <c r="I39" s="46"/>
      <c r="J39" s="46"/>
      <c r="K39" s="46"/>
      <c r="L39" s="42">
        <v>1600000</v>
      </c>
      <c r="M39" s="42">
        <v>1598400</v>
      </c>
      <c r="N39" s="42">
        <v>1598400</v>
      </c>
      <c r="O39" s="42">
        <v>1564196.36</v>
      </c>
      <c r="P39" s="42">
        <v>0</v>
      </c>
      <c r="Q39" s="42">
        <v>0</v>
      </c>
      <c r="R39" s="42">
        <v>0</v>
      </c>
      <c r="S39" s="10">
        <v>0</v>
      </c>
      <c r="T39" s="10">
        <f t="shared" si="2"/>
        <v>0</v>
      </c>
      <c r="U39" s="41"/>
      <c r="V39" s="44" t="s">
        <v>206</v>
      </c>
      <c r="W39" s="44" t="s">
        <v>92</v>
      </c>
    </row>
    <row r="40" spans="1:23" s="39" customFormat="1" ht="45" customHeight="1" x14ac:dyDescent="0.25">
      <c r="A40" s="41" t="s">
        <v>168</v>
      </c>
      <c r="B40" s="43">
        <v>2016</v>
      </c>
      <c r="C40" s="43" t="s">
        <v>172</v>
      </c>
      <c r="D40" s="41" t="s">
        <v>183</v>
      </c>
      <c r="E40" s="43" t="s">
        <v>42</v>
      </c>
      <c r="F40" s="80" t="s">
        <v>27</v>
      </c>
      <c r="G40" s="46"/>
      <c r="H40" s="46"/>
      <c r="I40" s="46"/>
      <c r="J40" s="46"/>
      <c r="K40" s="46"/>
      <c r="L40" s="42">
        <v>1000000</v>
      </c>
      <c r="M40" s="42">
        <v>999000</v>
      </c>
      <c r="N40" s="42">
        <v>999000</v>
      </c>
      <c r="O40" s="42">
        <v>998562.66</v>
      </c>
      <c r="P40" s="42">
        <v>0</v>
      </c>
      <c r="Q40" s="42">
        <v>0</v>
      </c>
      <c r="R40" s="42">
        <v>0</v>
      </c>
      <c r="S40" s="10">
        <v>0</v>
      </c>
      <c r="T40" s="10">
        <f t="shared" si="2"/>
        <v>0</v>
      </c>
      <c r="U40" s="41"/>
      <c r="V40" s="44" t="s">
        <v>207</v>
      </c>
      <c r="W40" s="44" t="s">
        <v>25</v>
      </c>
    </row>
    <row r="41" spans="1:23" s="39" customFormat="1" ht="45" customHeight="1" x14ac:dyDescent="0.25">
      <c r="A41" s="41" t="s">
        <v>184</v>
      </c>
      <c r="B41" s="43">
        <v>2016</v>
      </c>
      <c r="C41" s="43" t="s">
        <v>185</v>
      </c>
      <c r="D41" s="41" t="s">
        <v>186</v>
      </c>
      <c r="E41" s="43" t="s">
        <v>19</v>
      </c>
      <c r="F41" s="80" t="s">
        <v>44</v>
      </c>
      <c r="G41" s="46"/>
      <c r="H41" s="46"/>
      <c r="I41" s="46"/>
      <c r="J41" s="46"/>
      <c r="K41" s="46"/>
      <c r="L41" s="42">
        <v>4250000</v>
      </c>
      <c r="M41" s="42">
        <v>4245750</v>
      </c>
      <c r="N41" s="42">
        <v>4245750</v>
      </c>
      <c r="O41" s="42">
        <v>4245750</v>
      </c>
      <c r="P41" s="42">
        <v>0</v>
      </c>
      <c r="Q41" s="42">
        <v>0</v>
      </c>
      <c r="R41" s="42">
        <v>0</v>
      </c>
      <c r="S41" s="10">
        <v>0</v>
      </c>
      <c r="T41" s="10">
        <f t="shared" si="2"/>
        <v>0</v>
      </c>
      <c r="U41" s="41"/>
      <c r="V41" s="44" t="s">
        <v>208</v>
      </c>
      <c r="W41" s="44" t="s">
        <v>31</v>
      </c>
    </row>
    <row r="42" spans="1:23" s="39" customFormat="1" ht="45" customHeight="1" x14ac:dyDescent="0.25">
      <c r="A42" s="41" t="s">
        <v>184</v>
      </c>
      <c r="B42" s="43">
        <v>2016</v>
      </c>
      <c r="C42" s="43" t="s">
        <v>187</v>
      </c>
      <c r="D42" s="41" t="s">
        <v>188</v>
      </c>
      <c r="E42" s="43" t="s">
        <v>19</v>
      </c>
      <c r="F42" s="80" t="s">
        <v>44</v>
      </c>
      <c r="G42" s="46"/>
      <c r="H42" s="46"/>
      <c r="I42" s="46"/>
      <c r="J42" s="46"/>
      <c r="K42" s="46"/>
      <c r="L42" s="42">
        <v>11151426</v>
      </c>
      <c r="M42" s="42">
        <v>11140274.573999999</v>
      </c>
      <c r="N42" s="42">
        <v>11140274.573999999</v>
      </c>
      <c r="O42" s="42">
        <v>11140274.573999999</v>
      </c>
      <c r="P42" s="42">
        <v>0</v>
      </c>
      <c r="Q42" s="42">
        <v>0</v>
      </c>
      <c r="R42" s="42">
        <v>0</v>
      </c>
      <c r="S42" s="10">
        <v>0</v>
      </c>
      <c r="T42" s="10">
        <f t="shared" si="2"/>
        <v>0</v>
      </c>
      <c r="U42" s="41"/>
      <c r="V42" s="44" t="s">
        <v>209</v>
      </c>
      <c r="W42" s="44" t="s">
        <v>104</v>
      </c>
    </row>
    <row r="43" spans="1:23" s="39" customFormat="1" ht="45" customHeight="1" x14ac:dyDescent="0.25">
      <c r="A43" s="41" t="s">
        <v>184</v>
      </c>
      <c r="B43" s="43">
        <v>2016</v>
      </c>
      <c r="C43" s="43" t="s">
        <v>189</v>
      </c>
      <c r="D43" s="41" t="s">
        <v>190</v>
      </c>
      <c r="E43" s="43" t="s">
        <v>19</v>
      </c>
      <c r="F43" s="80" t="s">
        <v>44</v>
      </c>
      <c r="G43" s="46"/>
      <c r="H43" s="46"/>
      <c r="I43" s="46"/>
      <c r="J43" s="46"/>
      <c r="K43" s="46"/>
      <c r="L43" s="42">
        <v>11000000</v>
      </c>
      <c r="M43" s="42">
        <v>10989000</v>
      </c>
      <c r="N43" s="42">
        <v>10989000</v>
      </c>
      <c r="O43" s="42">
        <v>10989000</v>
      </c>
      <c r="P43" s="42">
        <v>0</v>
      </c>
      <c r="Q43" s="42">
        <v>0</v>
      </c>
      <c r="R43" s="42">
        <v>0</v>
      </c>
      <c r="S43" s="10">
        <v>0</v>
      </c>
      <c r="T43" s="10">
        <f t="shared" si="2"/>
        <v>0</v>
      </c>
      <c r="U43" s="41"/>
      <c r="V43" s="44" t="s">
        <v>210</v>
      </c>
      <c r="W43" s="44" t="s">
        <v>34</v>
      </c>
    </row>
    <row r="44" spans="1:23" s="39" customFormat="1" ht="45" customHeight="1" x14ac:dyDescent="0.25">
      <c r="A44" s="41" t="s">
        <v>184</v>
      </c>
      <c r="B44" s="43">
        <v>2016</v>
      </c>
      <c r="C44" s="43" t="s">
        <v>184</v>
      </c>
      <c r="D44" s="41" t="s">
        <v>191</v>
      </c>
      <c r="E44" s="43" t="s">
        <v>42</v>
      </c>
      <c r="F44" s="80" t="s">
        <v>44</v>
      </c>
      <c r="G44" s="46"/>
      <c r="H44" s="46"/>
      <c r="I44" s="46"/>
      <c r="J44" s="46"/>
      <c r="K44" s="46"/>
      <c r="L44" s="42">
        <v>1500000</v>
      </c>
      <c r="M44" s="42">
        <v>1498500</v>
      </c>
      <c r="N44" s="42">
        <v>1498500</v>
      </c>
      <c r="O44" s="42">
        <v>1498500</v>
      </c>
      <c r="P44" s="42">
        <v>0</v>
      </c>
      <c r="Q44" s="42">
        <v>0</v>
      </c>
      <c r="R44" s="42">
        <v>0</v>
      </c>
      <c r="S44" s="10">
        <v>0</v>
      </c>
      <c r="T44" s="10">
        <f t="shared" si="2"/>
        <v>0</v>
      </c>
      <c r="U44" s="41"/>
      <c r="V44" s="44" t="s">
        <v>211</v>
      </c>
      <c r="W44" s="44" t="s">
        <v>104</v>
      </c>
    </row>
    <row r="45" spans="1:23" s="39" customFormat="1" ht="45" customHeight="1" x14ac:dyDescent="0.25">
      <c r="A45" s="41" t="s">
        <v>184</v>
      </c>
      <c r="B45" s="43">
        <v>2016</v>
      </c>
      <c r="C45" s="43" t="s">
        <v>184</v>
      </c>
      <c r="D45" s="41" t="s">
        <v>192</v>
      </c>
      <c r="E45" s="43" t="s">
        <v>42</v>
      </c>
      <c r="F45" s="80" t="s">
        <v>27</v>
      </c>
      <c r="G45" s="46"/>
      <c r="H45" s="46"/>
      <c r="I45" s="46"/>
      <c r="J45" s="46"/>
      <c r="K45" s="46"/>
      <c r="L45" s="42">
        <v>800000</v>
      </c>
      <c r="M45" s="42">
        <v>799200</v>
      </c>
      <c r="N45" s="42">
        <v>799200</v>
      </c>
      <c r="O45" s="42">
        <v>778795.81</v>
      </c>
      <c r="P45" s="42">
        <v>0</v>
      </c>
      <c r="Q45" s="42">
        <v>0</v>
      </c>
      <c r="R45" s="42">
        <v>0</v>
      </c>
      <c r="S45" s="10">
        <v>0</v>
      </c>
      <c r="T45" s="10">
        <f t="shared" si="2"/>
        <v>0</v>
      </c>
      <c r="U45" s="41"/>
      <c r="V45" s="44" t="s">
        <v>212</v>
      </c>
      <c r="W45" s="44" t="s">
        <v>104</v>
      </c>
    </row>
    <row r="46" spans="1:23" s="39" customFormat="1" ht="45" customHeight="1" x14ac:dyDescent="0.25">
      <c r="A46" s="41" t="s">
        <v>193</v>
      </c>
      <c r="B46" s="43">
        <v>2016</v>
      </c>
      <c r="C46" s="43" t="s">
        <v>194</v>
      </c>
      <c r="D46" s="41" t="s">
        <v>195</v>
      </c>
      <c r="E46" s="43" t="s">
        <v>19</v>
      </c>
      <c r="F46" s="80" t="s">
        <v>44</v>
      </c>
      <c r="G46" s="46"/>
      <c r="H46" s="46"/>
      <c r="I46" s="46"/>
      <c r="J46" s="46"/>
      <c r="K46" s="46"/>
      <c r="L46" s="42">
        <v>9786730.5999999996</v>
      </c>
      <c r="M46" s="42">
        <v>9776943.8699999992</v>
      </c>
      <c r="N46" s="42">
        <v>9776943.8699999992</v>
      </c>
      <c r="O46" s="42">
        <v>9776943.8694000002</v>
      </c>
      <c r="P46" s="42">
        <v>0</v>
      </c>
      <c r="Q46" s="42">
        <v>0</v>
      </c>
      <c r="R46" s="42">
        <v>0</v>
      </c>
      <c r="S46" s="10">
        <v>0</v>
      </c>
      <c r="T46" s="10">
        <f t="shared" si="2"/>
        <v>0</v>
      </c>
      <c r="U46" s="41"/>
      <c r="V46" s="44" t="s">
        <v>213</v>
      </c>
      <c r="W46" s="44" t="s">
        <v>64</v>
      </c>
    </row>
    <row r="47" spans="1:23" s="39" customFormat="1" ht="45" customHeight="1" x14ac:dyDescent="0.25">
      <c r="A47" s="41" t="s">
        <v>193</v>
      </c>
      <c r="B47" s="43">
        <v>2016</v>
      </c>
      <c r="C47" s="43" t="s">
        <v>193</v>
      </c>
      <c r="D47" s="41" t="s">
        <v>196</v>
      </c>
      <c r="E47" s="43" t="s">
        <v>42</v>
      </c>
      <c r="F47" s="108" t="s">
        <v>64</v>
      </c>
      <c r="G47" s="47"/>
      <c r="H47" s="47"/>
      <c r="I47" s="47"/>
      <c r="J47" s="47"/>
      <c r="K47" s="47"/>
      <c r="L47" s="42">
        <v>973318.02</v>
      </c>
      <c r="M47" s="42">
        <v>972344.7</v>
      </c>
      <c r="N47" s="42">
        <v>972344.7</v>
      </c>
      <c r="O47" s="42">
        <v>972344.7</v>
      </c>
      <c r="P47" s="42">
        <v>0</v>
      </c>
      <c r="Q47" s="42">
        <v>0</v>
      </c>
      <c r="R47" s="42">
        <v>0</v>
      </c>
      <c r="S47" s="10">
        <v>0</v>
      </c>
      <c r="T47" s="10">
        <f t="shared" si="2"/>
        <v>0</v>
      </c>
      <c r="U47" s="42"/>
      <c r="V47" s="80" t="s">
        <v>214</v>
      </c>
      <c r="W47" s="46" t="s">
        <v>64</v>
      </c>
    </row>
    <row r="48" spans="1:23" s="39" customFormat="1" ht="45" customHeight="1" x14ac:dyDescent="0.25">
      <c r="A48" s="50"/>
      <c r="B48" s="43">
        <v>2016</v>
      </c>
      <c r="C48" s="43" t="s">
        <v>33</v>
      </c>
      <c r="D48" s="41" t="s">
        <v>256</v>
      </c>
      <c r="E48" s="81"/>
      <c r="F48" s="108" t="s">
        <v>28</v>
      </c>
      <c r="G48" s="42"/>
      <c r="H48" s="42"/>
      <c r="I48" s="42"/>
      <c r="J48" s="42"/>
      <c r="K48" s="42"/>
      <c r="L48" s="42">
        <v>9567142</v>
      </c>
      <c r="M48" s="42">
        <v>9557574.8599999994</v>
      </c>
      <c r="N48" s="42">
        <v>9557574.8579999991</v>
      </c>
      <c r="O48" s="42">
        <v>9557574.8579999991</v>
      </c>
      <c r="P48" s="42">
        <v>0</v>
      </c>
      <c r="Q48" s="42"/>
      <c r="R48" s="42">
        <v>0</v>
      </c>
      <c r="S48" s="10">
        <v>0</v>
      </c>
      <c r="T48" s="10">
        <f t="shared" si="2"/>
        <v>0</v>
      </c>
      <c r="U48" s="82"/>
      <c r="V48" s="80" t="s">
        <v>260</v>
      </c>
      <c r="W48" s="46" t="s">
        <v>111</v>
      </c>
    </row>
    <row r="50" spans="5:46" s="3" customFormat="1" ht="20.100000000000001" customHeight="1" x14ac:dyDescent="0.25">
      <c r="E50" s="2"/>
      <c r="F50" s="83" t="s">
        <v>257</v>
      </c>
      <c r="G50" s="2"/>
      <c r="H50" s="2"/>
      <c r="I50" s="2"/>
      <c r="J50" s="2"/>
      <c r="K50" s="2"/>
      <c r="L50" s="84">
        <f>+L30+L31+L32+L33+L34+L35+L36+L37+L38+L39+L40</f>
        <v>358429234.57999998</v>
      </c>
      <c r="M50" s="84">
        <f t="shared" ref="M50:O50" si="3">+M30+M31+M32+M33+M34+M35+M36+M37+M38+M39+M40</f>
        <v>356812851.57429004</v>
      </c>
      <c r="N50" s="84">
        <f t="shared" si="3"/>
        <v>355802043.96771604</v>
      </c>
      <c r="O50" s="84">
        <f t="shared" si="3"/>
        <v>356404982.12653005</v>
      </c>
      <c r="P50" s="84">
        <f>+P30+P31+P32+P33+P34+P35+P36+P37+P38+P39+P40</f>
        <v>17611379.329999998</v>
      </c>
      <c r="Q50" s="2"/>
      <c r="U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5:46" s="3" customFormat="1" ht="20.100000000000001" customHeight="1" x14ac:dyDescent="0.25">
      <c r="E51" s="2"/>
      <c r="F51" s="83" t="s">
        <v>258</v>
      </c>
      <c r="G51" s="2"/>
      <c r="H51" s="2"/>
      <c r="I51" s="2"/>
      <c r="J51" s="2"/>
      <c r="K51" s="2"/>
      <c r="L51" s="84">
        <f>+L41+L42+L43+L44+L45</f>
        <v>28701426</v>
      </c>
      <c r="M51" s="84">
        <f t="shared" ref="M51:P51" si="4">+M41+M42+M43+M44+M45</f>
        <v>28672724.574000001</v>
      </c>
      <c r="N51" s="84">
        <f t="shared" si="4"/>
        <v>28672724.574000001</v>
      </c>
      <c r="O51" s="84">
        <f t="shared" si="4"/>
        <v>28652320.384</v>
      </c>
      <c r="P51" s="84">
        <f t="shared" si="4"/>
        <v>0</v>
      </c>
      <c r="Q51" s="2"/>
      <c r="U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5:46" s="3" customFormat="1" ht="20.100000000000001" customHeight="1" x14ac:dyDescent="0.25">
      <c r="E52" s="2"/>
      <c r="F52" s="83" t="s">
        <v>261</v>
      </c>
      <c r="G52" s="2"/>
      <c r="H52" s="2"/>
      <c r="I52" s="2"/>
      <c r="J52" s="2"/>
      <c r="K52" s="2"/>
      <c r="L52" s="84">
        <f>+L46+L47</f>
        <v>10760048.619999999</v>
      </c>
      <c r="M52" s="84">
        <f t="shared" ref="M52:P52" si="5">+M46+M47</f>
        <v>10749288.569999998</v>
      </c>
      <c r="N52" s="84">
        <f t="shared" si="5"/>
        <v>10749288.569999998</v>
      </c>
      <c r="O52" s="84">
        <f t="shared" si="5"/>
        <v>10749288.569399999</v>
      </c>
      <c r="P52" s="84">
        <f t="shared" si="5"/>
        <v>0</v>
      </c>
      <c r="Q52" s="2"/>
      <c r="U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5:46" s="3" customFormat="1" ht="20.100000000000001" customHeight="1" x14ac:dyDescent="0.25">
      <c r="E53" s="2"/>
      <c r="F53" s="83" t="s">
        <v>262</v>
      </c>
      <c r="G53" s="2"/>
      <c r="H53" s="2"/>
      <c r="I53" s="2"/>
      <c r="J53" s="2"/>
      <c r="K53" s="2"/>
      <c r="L53" s="84">
        <f>+L48</f>
        <v>9567142</v>
      </c>
      <c r="M53" s="84">
        <f t="shared" ref="M53:P53" si="6">+M48</f>
        <v>9557574.8599999994</v>
      </c>
      <c r="N53" s="84">
        <f t="shared" si="6"/>
        <v>9557574.8579999991</v>
      </c>
      <c r="O53" s="84">
        <f t="shared" si="6"/>
        <v>9557574.8579999991</v>
      </c>
      <c r="P53" s="84">
        <f t="shared" si="6"/>
        <v>0</v>
      </c>
      <c r="Q53" s="2"/>
      <c r="U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5" spans="5:46" s="3" customFormat="1" ht="20.100000000000001" customHeight="1" x14ac:dyDescent="0.25">
      <c r="E55" s="2"/>
      <c r="F55" s="83" t="s">
        <v>263</v>
      </c>
      <c r="G55" s="2"/>
      <c r="H55" s="2"/>
      <c r="I55" s="2"/>
      <c r="J55" s="2"/>
      <c r="K55" s="2"/>
      <c r="L55" s="85">
        <f>+L10+L11+L12+L13+L14+L15+L16+L17+L18+L19+L20</f>
        <v>418562468.99999994</v>
      </c>
      <c r="M55" s="85">
        <f t="shared" ref="M55:P55" si="7">+M10+M11+M12+M13+M14+M15+M16+M17+M18+M19+M20</f>
        <v>418143906.53000003</v>
      </c>
      <c r="N55" s="85">
        <f t="shared" si="7"/>
        <v>418143906.53000003</v>
      </c>
      <c r="O55" s="85">
        <f t="shared" si="7"/>
        <v>417877326.39000005</v>
      </c>
      <c r="P55" s="85">
        <f t="shared" si="7"/>
        <v>330266929.41999906</v>
      </c>
      <c r="Q55" s="2"/>
      <c r="U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5:46" s="3" customFormat="1" ht="20.100000000000001" customHeight="1" x14ac:dyDescent="0.25">
      <c r="E56" s="2"/>
      <c r="F56" s="83" t="s">
        <v>264</v>
      </c>
      <c r="G56" s="2"/>
      <c r="H56" s="2"/>
      <c r="I56" s="2"/>
      <c r="J56" s="2"/>
      <c r="K56" s="2"/>
      <c r="L56" s="85">
        <f>+L21+L22+L23+L24</f>
        <v>28701426</v>
      </c>
      <c r="M56" s="85">
        <f t="shared" ref="M56:P56" si="8">+M21+M22+M23+M24</f>
        <v>28672724.57</v>
      </c>
      <c r="N56" s="85">
        <f t="shared" si="8"/>
        <v>28672724.57</v>
      </c>
      <c r="O56" s="85">
        <f t="shared" si="8"/>
        <v>28672379.100000001</v>
      </c>
      <c r="P56" s="85">
        <f t="shared" si="8"/>
        <v>28458253.630000003</v>
      </c>
      <c r="Q56" s="2"/>
      <c r="U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5:46" s="3" customFormat="1" ht="20.100000000000001" customHeight="1" x14ac:dyDescent="0.25">
      <c r="E57" s="2"/>
      <c r="F57" s="83" t="s">
        <v>265</v>
      </c>
      <c r="G57" s="2"/>
      <c r="H57" s="2"/>
      <c r="I57" s="2"/>
      <c r="J57" s="2"/>
      <c r="K57" s="2"/>
      <c r="L57" s="85">
        <f>+L25+L26</f>
        <v>10763034.004004003</v>
      </c>
      <c r="M57" s="85">
        <f t="shared" ref="M57:P57" si="9">+M25+M26</f>
        <v>10752270.970000001</v>
      </c>
      <c r="N57" s="85">
        <f t="shared" si="9"/>
        <v>10752270.970000001</v>
      </c>
      <c r="O57" s="85">
        <f t="shared" si="9"/>
        <v>10752270.950000001</v>
      </c>
      <c r="P57" s="85">
        <f t="shared" si="9"/>
        <v>10698990.970000001</v>
      </c>
      <c r="Q57" s="2"/>
      <c r="U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5:46" s="3" customFormat="1" ht="20.100000000000001" customHeight="1" x14ac:dyDescent="0.25">
      <c r="E58" s="2"/>
      <c r="F58" s="83" t="s">
        <v>266</v>
      </c>
      <c r="G58" s="2"/>
      <c r="H58" s="2"/>
      <c r="I58" s="2"/>
      <c r="J58" s="2"/>
      <c r="K58" s="2"/>
      <c r="L58" s="85">
        <f>+L27+L28+L29</f>
        <v>8784284</v>
      </c>
      <c r="M58" s="85">
        <f t="shared" ref="M58:P58" si="10">+M27+M28+M29</f>
        <v>8775499.7199999988</v>
      </c>
      <c r="N58" s="85">
        <f t="shared" si="10"/>
        <v>8775499.7199999988</v>
      </c>
      <c r="O58" s="85">
        <f t="shared" si="10"/>
        <v>8684351.6099999994</v>
      </c>
      <c r="P58" s="85">
        <f t="shared" si="10"/>
        <v>8589664.1899999995</v>
      </c>
      <c r="Q58" s="2"/>
      <c r="U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</sheetData>
  <sheetProtection autoFilter="0"/>
  <autoFilter ref="A9:AT48">
    <filterColumn colId="33" showButton="0"/>
  </autoFilter>
  <mergeCells count="34">
    <mergeCell ref="AT8:AT9"/>
    <mergeCell ref="AN8:AN9"/>
    <mergeCell ref="AO8:AO9"/>
    <mergeCell ref="AM8:AM9"/>
    <mergeCell ref="AH8:AI9"/>
    <mergeCell ref="AL8:AL9"/>
    <mergeCell ref="AR8:AR9"/>
    <mergeCell ref="AS8:AS9"/>
    <mergeCell ref="AP8:AP9"/>
    <mergeCell ref="AQ8:AQ9"/>
    <mergeCell ref="AJ8:AK8"/>
    <mergeCell ref="A8:A9"/>
    <mergeCell ref="B8:B9"/>
    <mergeCell ref="C8:C9"/>
    <mergeCell ref="D8:D9"/>
    <mergeCell ref="E8:E9"/>
    <mergeCell ref="D3:F3"/>
    <mergeCell ref="V8:W8"/>
    <mergeCell ref="AE8:AE9"/>
    <mergeCell ref="AD8:AD9"/>
    <mergeCell ref="Y8:Y9"/>
    <mergeCell ref="Z8:Z9"/>
    <mergeCell ref="AA8:AA9"/>
    <mergeCell ref="AB8:AB9"/>
    <mergeCell ref="AC8:AC9"/>
    <mergeCell ref="X8:X9"/>
    <mergeCell ref="D4:F4"/>
    <mergeCell ref="I8:K8"/>
    <mergeCell ref="G8:H8"/>
    <mergeCell ref="AG8:AG9"/>
    <mergeCell ref="D6:F7"/>
    <mergeCell ref="L8:S8"/>
    <mergeCell ref="AF8:AF9"/>
    <mergeCell ref="F8:F9"/>
  </mergeCells>
  <conditionalFormatting sqref="AM10:AM29">
    <cfRule type="containsText" dxfId="3" priority="37" stopIfTrue="1" operator="containsText" text="DEFINICIÓN">
      <formula>NOT(ISERROR(SEARCH("DEFINICIÓN",AM10)))</formula>
    </cfRule>
    <cfRule type="containsText" dxfId="2" priority="38" operator="containsText" text="CANCELADA">
      <formula>NOT(ISERROR(SEARCH("CANCELADA",AM10)))</formula>
    </cfRule>
    <cfRule type="containsText" dxfId="1" priority="39" stopIfTrue="1" operator="containsText" text="EN PROCESO">
      <formula>NOT(ISERROR(SEARCH("EN PROCESO",AM10)))</formula>
    </cfRule>
    <cfRule type="containsText" dxfId="0" priority="40" operator="containsText" text="TERMINADA">
      <formula>NOT(ISERROR(SEARCH("TERMINADA",AM10)))</formula>
    </cfRule>
  </conditionalFormatting>
  <pageMargins left="0.7" right="0.7" top="0.75" bottom="0.75" header="0.3" footer="0.3"/>
  <pageSetup paperSize="9" orientation="portrait" r:id="rId1"/>
  <ignoredErrors>
    <ignoredError sqref="Y29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FIMETRO 2015-2016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Alcala Rios</dc:creator>
  <cp:lastModifiedBy>Francisco Javier  Gomez Murillo</cp:lastModifiedBy>
  <cp:lastPrinted>2014-04-23T16:13:20Z</cp:lastPrinted>
  <dcterms:created xsi:type="dcterms:W3CDTF">2014-02-18T15:37:39Z</dcterms:created>
  <dcterms:modified xsi:type="dcterms:W3CDTF">2017-01-15T08:11:59Z</dcterms:modified>
</cp:coreProperties>
</file>